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2\"/>
    </mc:Choice>
  </mc:AlternateContent>
  <xr:revisionPtr revIDLastSave="0" documentId="8_{96819624-B7E3-4C07-8D80-84AEA30ACAC9}" xr6:coauthVersionLast="47" xr6:coauthVersionMax="47" xr10:uidLastSave="{00000000-0000-0000-0000-000000000000}"/>
  <bookViews>
    <workbookView xWindow="-110" yWindow="-110" windowWidth="19420" windowHeight="10300" xr2:uid="{8300458F-25FF-4E53-8CD8-000C1DDA0CBC}"/>
  </bookViews>
  <sheets>
    <sheet name="2.1.3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REF_CURR_LANG">#REF!</definedName>
    <definedName name="REF_UNIV">#REF!</definedName>
    <definedName name="rr">#REF!</definedName>
    <definedName name="คณะ">[7]Name!$A$2:$A$12</definedName>
    <definedName name="โครงการ">[7]Name!$A$16:$A$17</definedName>
    <definedName name="ฟ">#REF!</definedName>
    <definedName name="หน่วยงา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0" i="2" l="1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M27" i="1"/>
  <c r="G27" i="1"/>
  <c r="E27" i="1"/>
  <c r="D27" i="1"/>
  <c r="B27" i="1"/>
  <c r="A27" i="1"/>
  <c r="O26" i="1"/>
  <c r="N26" i="1"/>
  <c r="I26" i="1"/>
  <c r="H26" i="1"/>
  <c r="G26" i="1"/>
  <c r="F26" i="1"/>
  <c r="E26" i="1"/>
  <c r="D26" i="1"/>
  <c r="B26" i="1"/>
  <c r="A26" i="1"/>
  <c r="N25" i="1"/>
  <c r="K25" i="1"/>
  <c r="H25" i="1"/>
  <c r="G25" i="1"/>
  <c r="E25" i="1"/>
  <c r="D25" i="1"/>
  <c r="B25" i="1"/>
  <c r="A25" i="1"/>
  <c r="Q24" i="1"/>
  <c r="I24" i="1"/>
  <c r="H24" i="1"/>
  <c r="G24" i="1"/>
  <c r="E24" i="1"/>
  <c r="D24" i="1"/>
  <c r="B24" i="1"/>
  <c r="A24" i="1"/>
  <c r="Q23" i="1"/>
  <c r="I23" i="1"/>
  <c r="H23" i="1"/>
  <c r="G23" i="1"/>
  <c r="F23" i="1"/>
  <c r="E23" i="1"/>
  <c r="D23" i="1"/>
  <c r="B23" i="1"/>
  <c r="A23" i="1"/>
  <c r="Q22" i="1"/>
  <c r="I22" i="1"/>
  <c r="H22" i="1"/>
  <c r="G22" i="1"/>
  <c r="F22" i="1"/>
  <c r="E22" i="1"/>
  <c r="D22" i="1"/>
  <c r="B22" i="1"/>
  <c r="A22" i="1"/>
  <c r="O21" i="1"/>
  <c r="N21" i="1"/>
  <c r="M21" i="1"/>
  <c r="L21" i="1"/>
  <c r="K21" i="1"/>
  <c r="I21" i="1"/>
  <c r="H21" i="1"/>
  <c r="G21" i="1"/>
  <c r="F21" i="1"/>
  <c r="E21" i="1"/>
  <c r="D21" i="1"/>
  <c r="B21" i="1"/>
  <c r="A21" i="1"/>
  <c r="R20" i="1"/>
  <c r="Q20" i="1"/>
  <c r="K20" i="1"/>
  <c r="E20" i="1"/>
  <c r="D20" i="1"/>
  <c r="C20" i="1"/>
  <c r="B20" i="1"/>
  <c r="A20" i="1"/>
  <c r="T14" i="1"/>
  <c r="M11" i="1"/>
  <c r="K11" i="1"/>
  <c r="K27" i="1" s="1"/>
  <c r="H11" i="1"/>
  <c r="H27" i="1" s="1"/>
  <c r="G11" i="1"/>
  <c r="E11" i="1"/>
  <c r="Q10" i="1"/>
  <c r="Q26" i="1" s="1"/>
  <c r="O10" i="1"/>
  <c r="N10" i="1"/>
  <c r="M10" i="1"/>
  <c r="M26" i="1" s="1"/>
  <c r="L10" i="1"/>
  <c r="L26" i="1" s="1"/>
  <c r="K10" i="1"/>
  <c r="K26" i="1" s="1"/>
  <c r="J10" i="1"/>
  <c r="J26" i="1" s="1"/>
  <c r="Q9" i="1"/>
  <c r="Q25" i="1" s="1"/>
  <c r="N9" i="1"/>
  <c r="M9" i="1"/>
  <c r="M25" i="1" s="1"/>
  <c r="K9" i="1"/>
  <c r="I9" i="1"/>
  <c r="O9" i="1" s="1"/>
  <c r="O25" i="1" s="1"/>
  <c r="F9" i="1"/>
  <c r="F25" i="1" s="1"/>
  <c r="Q8" i="1"/>
  <c r="O8" i="1"/>
  <c r="O24" i="1" s="1"/>
  <c r="N8" i="1"/>
  <c r="N24" i="1" s="1"/>
  <c r="M8" i="1"/>
  <c r="M24" i="1" s="1"/>
  <c r="K8" i="1"/>
  <c r="K24" i="1" s="1"/>
  <c r="I8" i="1"/>
  <c r="F8" i="1"/>
  <c r="F24" i="1" s="1"/>
  <c r="Q7" i="1"/>
  <c r="Q11" i="1" s="1"/>
  <c r="Q27" i="1" s="1"/>
  <c r="N7" i="1"/>
  <c r="N23" i="1" s="1"/>
  <c r="M7" i="1"/>
  <c r="M23" i="1" s="1"/>
  <c r="L7" i="1"/>
  <c r="L23" i="1" s="1"/>
  <c r="K7" i="1"/>
  <c r="I7" i="1"/>
  <c r="I11" i="1" s="1"/>
  <c r="H7" i="1"/>
  <c r="F7" i="1"/>
  <c r="F11" i="1" s="1"/>
  <c r="O6" i="1"/>
  <c r="O22" i="1" s="1"/>
  <c r="N6" i="1"/>
  <c r="N22" i="1" s="1"/>
  <c r="M6" i="1"/>
  <c r="M22" i="1" s="1"/>
  <c r="L6" i="1"/>
  <c r="L22" i="1" s="1"/>
  <c r="K6" i="1"/>
  <c r="P6" i="1" s="1"/>
  <c r="J6" i="1"/>
  <c r="P7" i="1" l="1"/>
  <c r="R6" i="1"/>
  <c r="P22" i="1"/>
  <c r="F27" i="1"/>
  <c r="L11" i="1"/>
  <c r="L27" i="1" s="1"/>
  <c r="I27" i="1"/>
  <c r="O11" i="1"/>
  <c r="O27" i="1" s="1"/>
  <c r="K22" i="1"/>
  <c r="O7" i="1"/>
  <c r="O23" i="1" s="1"/>
  <c r="N11" i="1"/>
  <c r="N27" i="1" s="1"/>
  <c r="J22" i="1"/>
  <c r="J9" i="1"/>
  <c r="J25" i="1" s="1"/>
  <c r="K23" i="1"/>
  <c r="I25" i="1"/>
  <c r="J8" i="1"/>
  <c r="J24" i="1" s="1"/>
  <c r="L9" i="1"/>
  <c r="P10" i="1"/>
  <c r="P11" i="1"/>
  <c r="J7" i="1"/>
  <c r="J23" i="1" s="1"/>
  <c r="L8" i="1"/>
  <c r="J11" i="1" l="1"/>
  <c r="J27" i="1" s="1"/>
  <c r="P23" i="1"/>
  <c r="R7" i="1"/>
  <c r="L24" i="1"/>
  <c r="P8" i="1"/>
  <c r="L25" i="1"/>
  <c r="P9" i="1"/>
  <c r="R11" i="1"/>
  <c r="P27" i="1"/>
  <c r="R10" i="1"/>
  <c r="P26" i="1"/>
  <c r="U6" i="1"/>
  <c r="R22" i="1"/>
  <c r="S6" i="1"/>
  <c r="T6" i="1" s="1"/>
  <c r="R27" i="1" l="1"/>
  <c r="S11" i="1"/>
  <c r="T11" i="1" s="1"/>
  <c r="R9" i="1"/>
  <c r="P25" i="1"/>
  <c r="R8" i="1"/>
  <c r="P24" i="1"/>
  <c r="S7" i="1"/>
  <c r="T7" i="1" s="1"/>
  <c r="U7" i="1"/>
  <c r="R23" i="1"/>
  <c r="S10" i="1"/>
  <c r="T10" i="1" s="1"/>
  <c r="R26" i="1"/>
  <c r="U10" i="1"/>
  <c r="U8" i="1" l="1"/>
  <c r="S8" i="1"/>
  <c r="T8" i="1" s="1"/>
  <c r="R24" i="1"/>
  <c r="U9" i="1"/>
  <c r="R25" i="1"/>
  <c r="S9" i="1"/>
  <c r="T9" i="1" s="1"/>
</calcChain>
</file>

<file path=xl/sharedStrings.xml><?xml version="1.0" encoding="utf-8"?>
<sst xmlns="http://schemas.openxmlformats.org/spreadsheetml/2006/main" count="3511" uniqueCount="1050">
  <si>
    <t>ตัวชี้วัด</t>
  </si>
  <si>
    <t>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</si>
  <si>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ผลการดำเนินงาน</t>
  </si>
  <si>
    <t>หน่วยงานเจ้าภาพ</t>
  </si>
  <si>
    <t>บัณฑิตวิทยาลัย</t>
  </si>
  <si>
    <t>รอบ 5 เดือน</t>
  </si>
  <si>
    <t>ผู้รับผิดชอบ</t>
  </si>
  <si>
    <t>นายธวัชภูพิสิฐ ภัทรดาภา โทร. 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</si>
  <si>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</si>
  <si>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</si>
  <si>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</si>
  <si>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</si>
  <si>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</si>
  <si>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</si>
  <si>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t>จำนวนผู้สำเร็จ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</si>
  <si>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</si>
  <si>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</si>
  <si>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</si>
  <si>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</si>
  <si>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</si>
  <si>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</si>
  <si>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>6) คณะศิลปกรรมศาสตร์</t>
  </si>
  <si>
    <t>-</t>
  </si>
  <si>
    <t>ช่วงปรับเกณฑ์การให้คะแนน</t>
  </si>
  <si>
    <t>7) บัณฑิตวิทยาลัย</t>
  </si>
  <si>
    <t>คะแนน 1</t>
  </si>
  <si>
    <t>คะแนน 2</t>
  </si>
  <si>
    <t>คะแนน 3</t>
  </si>
  <si>
    <t>คะแนน 4</t>
  </si>
  <si>
    <t>คะแนน 5</t>
  </si>
  <si>
    <t>8) วิทยาลัยนวัตกรรมและการจัดการ</t>
  </si>
  <si>
    <t>11) วิทยาลัยโลจิสติกส์และซัพพลายเชน</t>
  </si>
  <si>
    <t>13) วิทยาลัยการปกครองและการเมือง</t>
  </si>
  <si>
    <t>ตัวชี้วัดระดับเจ้าภาพ</t>
  </si>
  <si>
    <t>2.1.3 (S)  ระดับความสำเร็จของการดำเนินการตามแนวทางตามตัวชี้วัด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</si>
  <si>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คะแนน</t>
  </si>
  <si>
    <t>จำนวนผลงานที่ตีพิมพ์ฯ</t>
  </si>
  <si>
    <t>ผลรวมถ่วงน้ำหนักคุณภาพ</t>
  </si>
  <si>
    <t>ผู้สำเร็จการศึกษา</t>
  </si>
  <si>
    <t>ศิลปกรรมฯ</t>
  </si>
  <si>
    <t>บัณฑิตฯ</t>
  </si>
  <si>
    <t>นวัตกรรมฯ</t>
  </si>
  <si>
    <t>โลจิสติกส์ฯ</t>
  </si>
  <si>
    <t>การเมืองฯ</t>
  </si>
  <si>
    <t>มหาวิทยาลัย</t>
  </si>
  <si>
    <t>วิทยาศาสตร์ฯ</t>
  </si>
  <si>
    <t>อุตสาหกรรมฯ</t>
  </si>
  <si>
    <t>รายละเอียดตัวชี้วัด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</si>
  <si>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</si>
  <si>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นายธวัชภูพิสิฐ ภัทรดาภา</t>
  </si>
  <si>
    <t>โทร. 02-160-1174 ต่อ 21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</si>
  <si>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</si>
  <si>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</t>
  </si>
  <si>
    <t>Journal ระดับการตีพิมพ์</t>
  </si>
  <si>
    <t>Proceeding ระดับการนำเสนอ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</si>
  <si>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</si>
  <si>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</si>
  <si>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</si>
  <si>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เล่มที่/หน้า</t>
  </si>
  <si>
    <t>ชื่อ-สุกล เจ้าของผลงาน</t>
  </si>
  <si>
    <t>ระดับการศึกษา</t>
  </si>
  <si>
    <t>สังกัด</t>
  </si>
  <si>
    <t>สาขาวิชา</t>
  </si>
  <si>
    <t xml:space="preserve">The Model of Building Loyalty to Beauty Parlor Business in Bangkok 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</si>
  <si>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</si>
  <si>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ระดับนานาชาติ</t>
  </si>
  <si>
    <t>กรุณาเลือก</t>
  </si>
  <si>
    <t>Turkish Journal of Physiotherapy and Rehabilitation</t>
  </si>
  <si>
    <t>Volume: 32 - Issue: 3</t>
  </si>
  <si>
    <t>8863-8873</t>
  </si>
  <si>
    <t>Duddaow Bunnag, Yananda Siraphatthada, Bundit Pungnirund, Watcharin Sangma</t>
  </si>
  <si>
    <t>ปริญญาเอก</t>
  </si>
  <si>
    <t>วิทยาลัยนวัตกรรมและการจัดการ</t>
  </si>
  <si>
    <t>นวัตกรรมการจัดการ</t>
  </si>
  <si>
    <t>รูปแบบความสําเร็จในการดําเนินงานขององค์กรธุรกิจบริการผู้สูงอายุในประเทศไทย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</si>
  <si>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</si>
  <si>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ระดับชาติ</t>
  </si>
  <si>
    <t>วารสารสังคมศาสตร์และมานุษยวิทยาเชิงพุทธ วัดวังตะวันตก จังหวัดนครศรีธรรมราช</t>
  </si>
  <si>
    <t>ตุลาคม 2564</t>
  </si>
  <si>
    <t>114-131</t>
  </si>
  <si>
    <t>ณัฐริกานต์ แก้วโกลฐาฏ์</t>
  </si>
  <si>
    <t>บริหารธุรกิจ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</si>
  <si>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</si>
  <si>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132-147</t>
  </si>
  <si>
    <t>อานุภาพ คีรีพัฒน์</t>
  </si>
  <si>
    <t>การรำหน้าพาทย์ของคุณหญิงนัฏกานุรักษ์ (เทศ สุวรรณภารต)</t>
  </si>
  <si>
    <t>5 บทความที่ตีพิมพ์ในวารสารวิชาการที่ปรากฏในฐานข้อมูล TCI กลุ่มที่ 2</t>
  </si>
  <si>
    <t>วารสารการบริหารนิติบุคคลและนวัตกรรมท้องถิ่น</t>
  </si>
  <si>
    <t>57-68</t>
  </si>
  <si>
    <t>บุญจิรา เสนานิมิต</t>
  </si>
  <si>
    <t>ปริญญาโท</t>
  </si>
  <si>
    <t>คณะศิลปกรรมศาสตร์</t>
  </si>
  <si>
    <t>ศิลปะการแสดง</t>
  </si>
  <si>
    <t>MANAGEMENT INNOVATION BUSINESS TREND AND ORGANIZATIONAL CONTEXTS THAT AFFECT THE COMPETITIVENESS OF LOGISTICS SERVICE OPERATORS IN BANGKOK</t>
  </si>
  <si>
    <t>8853-8862</t>
  </si>
  <si>
    <t>Chompoo Saisama</t>
  </si>
  <si>
    <t>Spiritual Leadership, Participation, Creativity, and Competitive Advantage Affecting the Effectiveness
of the Operation of the Community Enterprises in Ranong Province</t>
  </si>
  <si>
    <t xml:space="preserve"> 8831-8842</t>
  </si>
  <si>
    <t>Nathakorn Kumpetch</t>
  </si>
  <si>
    <t>KEY SUCCESS FACTORS OF THE OUTCOMES BASED ON THE SCHOOLS’ MISSIONS IN MANAGEMENT INNOVATION “SCHOOL QUALITY IMPROVEMENT PROGRAM.”</t>
  </si>
  <si>
    <t>8820-8830</t>
  </si>
  <si>
    <t>Pawita Kakhai</t>
  </si>
  <si>
    <t>THE ANTECEDENTS OF CUSTOMER LOYALTY IN THE AUTOMOBILE INSURANCE IN BANGKOK AND VICINITY</t>
  </si>
  <si>
    <t>8874-8883</t>
  </si>
  <si>
    <t>Santi Iamvuthipreecha</t>
  </si>
  <si>
    <t>A STRUCTURAL EQUATION MODEL OF THE INTENTION TO PURCHASE USED MACHINERY VIA ONLINE AUCTION WEBSITES</t>
  </si>
  <si>
    <t>8843-8852</t>
  </si>
  <si>
    <t>Aroonsri Rattanatanyaporn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</si>
  <si>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</si>
  <si>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วารสารศึกษาศาสตร์ มหาวิทยาลัยมหาสารคาม</t>
  </si>
  <si>
    <t>ตุลาคม-ธันวาคม 2564</t>
  </si>
  <si>
    <t>นางสาวนันทนา ทวีชาติ</t>
  </si>
  <si>
    <t>การบริหารการศึกษา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</si>
  <si>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</si>
  <si>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วารสารสาธารณสุขและวิทยาศาสตร์</t>
  </si>
  <si>
    <t>กันยายน-ธันวาคม 2564</t>
  </si>
  <si>
    <t>นางสาวคณิตา เพ็งสลุด</t>
  </si>
  <si>
    <t>การแพทย์แผนไทยประยุกต์</t>
  </si>
  <si>
    <t>การศึกษาตำรานวดจุดวัดราชสิทธาราม เขตบางกอกใหญ่ กรุงเทพมหานคร</t>
  </si>
  <si>
    <t xml:space="preserve">วารสารสหเวชศาสตร์ มหาวิทยาลัยราชภัฏสวนสุนันทา </t>
  </si>
  <si>
    <t>มกราคม-ธันวาคม 2564</t>
  </si>
  <si>
    <t>นางสาวมัสยา มนุษย์</t>
  </si>
  <si>
    <t>Amount of macronutrients in vermicompost from tissue paper waste with earthworm</t>
  </si>
  <si>
    <t xml:space="preserve">Suan Sunandha Science and Technology Journal </t>
  </si>
  <si>
    <t>Volume: 8, No. 2 (2021)</t>
  </si>
  <si>
    <t>36-41</t>
  </si>
  <si>
    <t>Suphatsorn Chimcherd</t>
  </si>
  <si>
    <t>คณะวิทยาศาสตร์และเทคโนโลยี</t>
  </si>
  <si>
    <t>การจัดการสิ่งแวดล้อม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</si>
  <si>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</si>
  <si>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วารสารวิชาการศิลปศาสตร์ประยุกต์ มหาวิทยาลัยเทคโนโลยีพระจอมเกล้าพระนครเหนือ</t>
  </si>
  <si>
    <t>ปีที่ 2 ฉบับที่ 14</t>
  </si>
  <si>
    <t>นางสาวภูริตา แซ่ตั้ง</t>
  </si>
  <si>
    <t>วิทยาลัยการเมืองการปกครอง</t>
  </si>
  <si>
    <t>รัฐประศาสนศาสตร์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</si>
  <si>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</si>
  <si>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วารสารสหวิทยาการมนุษยศาสตร์และสังคมศาสตร์</t>
  </si>
  <si>
    <t>นางสาวอภิญญา มุกดาธนพงศ์</t>
  </si>
  <si>
    <t>การเมืองการปกครอง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</si>
  <si>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</si>
  <si>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</t>
  </si>
  <si>
    <t>ปีที่ 4 ฉบับที่ 3. (สิงหาคม-ตุลาคม 2564)</t>
  </si>
  <si>
    <t xml:space="preserve"> 1-13</t>
  </si>
  <si>
    <t>นายนริศ สาครนาวิน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</si>
  <si>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</si>
  <si>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ปีที่ 7 ฉบับที่ 10 (ตุลาคม 2564)</t>
  </si>
  <si>
    <t xml:space="preserve"> 1-14</t>
  </si>
  <si>
    <t>ร้อยตำรวจโทหญิง สุพัตรา สมภิพงษ์</t>
  </si>
  <si>
    <t>การตัดสินใจในการเลือกตั้งของประชาชนแขวงบ้านพานถมเขตพระนคร กรุงเทพมหานคร</t>
  </si>
  <si>
    <t xml:space="preserve"> 171-182</t>
  </si>
  <si>
    <t>ว่าที่พันตำรวจตรีหญิง สุภี นะที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</si>
  <si>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</si>
  <si>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 xml:space="preserve"> 874-890</t>
  </si>
  <si>
    <t>ณกฤติกา ทรัพย์พ่วง</t>
  </si>
  <si>
    <t>ปีที่ 4 ฉบับที่ 3 (สิงหาคม-ตุลาคม 2564)</t>
  </si>
  <si>
    <t>พันตำรวจเอก คำสิงห์ ศรียาภัย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</si>
  <si>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</si>
  <si>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วารสาร มมร วิชาการล้านนา มหาวิทยาลัยมหามกุฎราชวิทยาลัย วิทยาเขตล้านนา</t>
  </si>
  <si>
    <t>ปีที่ 10 ฉบับที่ 2 (กรกฎาคม-ธันวาคม 2564)</t>
  </si>
  <si>
    <t>นางสาวอนุสรา คงกระพันธ์</t>
  </si>
  <si>
    <t>The Perceptions of Roles and Understanding about Forensic Evidence and Crime Scene Preservation of Thai Paramedics</t>
  </si>
  <si>
    <t>Siriraj Medical Journal</t>
  </si>
  <si>
    <t>Vol 73, No 10 (2021) October</t>
  </si>
  <si>
    <t>661-671</t>
  </si>
  <si>
    <t>Thongpitak Huabbangyang, Narong Kulnides</t>
  </si>
  <si>
    <t>นิติวิทยาศาสตร์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</si>
  <si>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</si>
  <si>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วารสารสาธารณสุขและวิทยาศาสตร์สุขภาพ</t>
  </si>
  <si>
    <t>ปีที่ 4 ฉบับที่ 3 (2021): กันยายน-ธันวาคม 2564</t>
  </si>
  <si>
    <t>67-79</t>
  </si>
  <si>
    <t>ปัทมา ทองธรรมชาติ, ศุภะลักษณ์ ฟักคำ , อรุณี ยันตรปกรณ์ , เบญจวรรณ พูนธนานิวัฒน์กุล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</si>
  <si>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</si>
  <si>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</t>
  </si>
  <si>
    <t>ปีที่ 6 ฉบับที่ 10: ตุลาคม 2564</t>
  </si>
  <si>
    <t>80-95</t>
  </si>
  <si>
    <t>จิราภรณ์ นนทะสุต, รัชฎา ฟองธนกิจ, อนันต์ รัศมี , สุนทร ผจญ</t>
  </si>
  <si>
    <t>การบริหารการพัฒนา</t>
  </si>
  <si>
    <t>THE COMPETITIVENESS DEVELOPMENT OF HEALTHY FOOD ORGANIZATIONAL IN THE NEW NORMAL</t>
  </si>
  <si>
    <t>Journal of Cardiovascular Disease Research</t>
  </si>
  <si>
    <t>Volume: 12, Issue: 6</t>
  </si>
  <si>
    <t>268-277</t>
  </si>
  <si>
    <t>Uttavit Vittayakul, Sudawan Somjai , Pornkul Suksod</t>
  </si>
  <si>
    <t>การพัฒนาตัวชี้วัดการบริหารงานแนะแนวในโรงเรียนขยายโอกาส สังกัดสำนักงานเขตพื้นที่การศึกษาประถมศึกษาสมุทรปราการ เขต 1</t>
  </si>
  <si>
    <t>ปีที่ 15 ฉบับที่ 4</t>
  </si>
  <si>
    <t>57-70</t>
  </si>
  <si>
    <t>จันจิรา โชติเอี่ยม, สุทธิพงศ์ บุญผดุง</t>
  </si>
  <si>
    <t>การสังเคราะห์งานวิจัยที่เกี่ยวข้องกับการเรียนรู้เชิงรุก</t>
  </si>
  <si>
    <t>2 บทความฉบับสมบูรณ์ที่ตีพิมพ์ในรายงานสืบเนื่องจากการประชุมวิชาการระดับชาติ</t>
  </si>
  <si>
    <t>การประชุมวิชาการระดับชาติและนานาชาติ มหาวิทยาลัยศรีปทุม ครั้งที่ 16 ประจำปี 2564 (SPUCON2021)</t>
  </si>
  <si>
    <t>28 ตุลาคม 2564</t>
  </si>
  <si>
    <t>1831-1839</t>
  </si>
  <si>
    <t>ธราเทพ ศรีลาโพธิ์, อินทิรา รอบรู้</t>
  </si>
  <si>
    <t>การออกแบบการเรียนการสอน</t>
  </si>
  <si>
    <t>ความปลอดภัยและผลการใช้ท่าฤๅษีดัดตนในการรักษาร่วมในโรคข้อเข่าเสื่อม</t>
  </si>
  <si>
    <t>วารสารหมอยาไทยวิจัย</t>
  </si>
  <si>
    <t>ปีที่ 7 ฉบับที่ 2</t>
  </si>
  <si>
    <t>45-60</t>
  </si>
  <si>
    <t>นุชชุดา มารยาท</t>
  </si>
  <si>
    <t>การศึกษาการจัดการโซ่อุปทานของผู้ประกอบการลานเทปาล์มน้ำมันในเขตจังหวัดระนอง
A Study of Supply Chain of Oil Palm Ramp in Ranong province.</t>
  </si>
  <si>
    <t>การประชุมวิชาการด้านการจัดการโลจิสติกส์และซัพพลายเชนระดับชาติ ครั้งที่ 4</t>
  </si>
  <si>
    <t>50-59</t>
  </si>
  <si>
    <t>ธนิท รัชชนนธนันกร และ 
ผศ.ดร.ปรีชา วรารัตนไชย</t>
  </si>
  <si>
    <t>วิทยาลัยโลจิสติกส์และซัพพลายเชน</t>
  </si>
  <si>
    <t>การจัดการโลจิสติกส์และซัพพลายเชน</t>
  </si>
  <si>
    <t>ปัจจัยส่วนประสมทางการตลาดบริการที่มีอิทธิพล
ต่อการตัดสินใจใช้บริการ ศูนย์บริการโตโยต้า 
พาราวินเซอร์ สาขาพระราม 4
Service Marketing Mix Factors Influencing Decision to Use the Service at Toyota Barawindsor Service Center, Rama 4 Branch</t>
  </si>
  <si>
    <t>87-98</t>
  </si>
  <si>
    <t>จิรทีปต์ ศรีดาวเดือน และ
ดร.ชิตพงษ์ อัยสานนท์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</si>
  <si>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</si>
  <si>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311-322</t>
  </si>
  <si>
    <t>ปรัชญาเมธี เทียนทอง และ 
ดร.ชิตพงษ์ อัยสานนท์</t>
  </si>
  <si>
    <t xml:space="preserve">สมรรถนะด้านโลจิสติกส์และโซ่อุปทานที่ส่งผลต่อ
การดำเนินงานของบริษัท กัลฟ์ เอ็กซเพรส ทรานสปอร์ต 
เอเยนต์ซี่ จำกัด
Logistics and Supply Chain Performance That Affects Gulf Express Transport Agency Co., Ltd. Operation
</t>
  </si>
  <si>
    <t>ปริญญ์ โชรัมย์ และ 
ดร.ชิตพงษ์ อัยสานนท์</t>
  </si>
  <si>
    <t xml:space="preserve">การเปรียบเทียบปัจจัยการเลือกใช้บริการรถโดยสารสาธารณะในจังหวัดเชียงใหม่
Comparison of factors for public transport service in Chiang Mai Province
</t>
  </si>
  <si>
    <t>345-355</t>
  </si>
  <si>
    <t>ศิรินภา มินแก้ว และ
ผศ.ดร.ปรีชา วรารัตนไชย</t>
  </si>
  <si>
    <t xml:space="preserve">การจัดการคลังสินค้าในช่วงวิกฤตการณ์การแพร่ระบาดของโรคโควิด 19 ในกรุงเทพมหานคร
Warehouse Management During Covid-19 Pandemic in Bangkok
</t>
  </si>
  <si>
    <t>54-64</t>
  </si>
  <si>
    <t>วริยา วงษ์เหรียญทอง, 
ดร.ชิตพงษ์ อัยสานนท์
และ ผศ.ดร.ณัฐพัชร์ อารีรัชกุลกานต์</t>
  </si>
  <si>
    <t xml:space="preserve">มาตรฐานความปลอดภัยสำหรับพนักงานในคลังสินค้า
Safety Standards for Warehouse Staffs
</t>
  </si>
  <si>
    <t>72-82</t>
  </si>
  <si>
    <t>ภวินท์ วงษ์เหรียญทอง, 
ดร.ชิตพงษ์ อัยสานนท์
และ ผศ.ดร.ณัฐพัชร์ อารีรัชกุลกานต์</t>
  </si>
  <si>
    <t xml:space="preserve">แนวทางการเลือกผู้ให้บริการโลจิสติกส์
</t>
  </si>
  <si>
    <t>150-158</t>
  </si>
  <si>
    <t>กัญสุชญา จิราธีรเจต และ
ดร.ชิตพงษ์ อัยสานนท์</t>
  </si>
  <si>
    <t xml:space="preserve">แนวการพัฒนาการให้บริการรถโดยสารสาธารณะ
DEVELOPMENT OF QUALITY OF SERVICE FOR PUBLIC TRANSPORTATION
</t>
  </si>
  <si>
    <t>159-168</t>
  </si>
  <si>
    <t>วรรณภา หงษ์เวียงจันทร์ และ
ผศ.ดร.ปรีชา วรารัตนไชย</t>
  </si>
  <si>
    <t xml:space="preserve">การศึกษาวิธีการการจัดเส้นทางการเดินยานพาหนะขนาดเล็กขนส่งเวชภัณฑ์ สำหรับช่วยเหลือในสถานการณ์อุทกภัย
The Study of Medical Supplies Routing Problem Methodologyfor Flood Situation
</t>
  </si>
  <si>
    <t>143-149</t>
  </si>
  <si>
    <t>Jin Liu และ 
ดร.ฉัตรรัตน์ โหตระไวศยะ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</si>
  <si>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
The Study of Medicines and Medical Supplies Routing for Flooding Situation</t>
  </si>
  <si>
    <t>299-310</t>
  </si>
  <si>
    <t>การพัฒนาประสิทธิภาพผู้ให้บริการโลจิสติกส์
ในการขนส่งสินค้าที่มีอายุสั้น
The Efficiency Development of Logistics Service Provider in Short-Lived Products
Yaqiu Jiang1 และ ฉัตรรัตน์ โหตระไวศยะ</t>
  </si>
  <si>
    <t>93-99</t>
  </si>
  <si>
    <t>Yaqiu Jiang และ 
ดร.ฉัตรรัตน์ โหตระไวศยะ</t>
  </si>
  <si>
    <t>ความคิดเห็นของผู้ให้บริการโลจิสติกส์ที่มีต่อ
การขนส่งสินค้าที่มีอายุสั้น
The Opinion of Logistics Service Provider toward the delivery of Short-Lived Products</t>
  </si>
  <si>
    <t>222-239</t>
  </si>
  <si>
    <t xml:space="preserve">การศึกษาผู้มารับบริการแผนกผู้ป่วยนอก อายุรกรรมเฉพาะทางนอกเวลาภายใต้สถานการณ์ COVID 19
The Study on Overtime Period in Outpatient Department Service during COVID 19 Situations
</t>
  </si>
  <si>
    <t>100-108</t>
  </si>
  <si>
    <t>Zhuoyang Wu และ 
ดร.ฉัตรรัตน์ โหตระไวศยะ</t>
  </si>
  <si>
    <t>ความพึงพอใจของผู้มารับบริการแผนกผู้ป่วยนอก อายุรกรรมเฉพาะทางนอกเวลาของโรงพยาบาลภายใต้สถานการณ์ COVID 19
The Satisfaction of Overtime Period in Outpatient Department Service in General Hospital during COVID 19 Situation</t>
  </si>
  <si>
    <t>240-249</t>
  </si>
  <si>
    <t xml:space="preserve">การหาวิธีการจัดเส้นทางการขนส่ง เพื่อลดระยะทางการขนส่ง
กรณีศึกษาโรงงานน้ำแข็ง ABC จังหวัดสมุทรสาคร
Finding the transportation routing to reduce the transportation distance Case Study: ABC Ice Factory, Samut Sakhon Province
</t>
  </si>
  <si>
    <t>109-116</t>
  </si>
  <si>
    <t>Yuping Zhu และ 
ดร.ฉัตรรัตน์ โหตระไวศยะ</t>
  </si>
  <si>
    <t>การเพิ่มประสิทธิภาพการจัดเส้นทางการขนส่ง
กรณีศึกษาโรงงานน้ำแข็ง ABC จังหวัดสมุทรสาคร
Transportation routing optimization
Case Study of ABC Ice Factory, Samut Sakhon</t>
  </si>
  <si>
    <t>250-261</t>
  </si>
  <si>
    <t xml:space="preserve">การลดต้นุทนสินค้าคงคลัง โดยปริมาณการสั่งซื้อที่เหมาะสมกรณีศึกษาร้านขายอุปกรณ์เครื่องเขียน AAA จังหวัดนนทบุรี
Reducing Inventory Costs by Economic Order Quantity Case Study: AAA Stationery Store, Nonthaburi Province
</t>
  </si>
  <si>
    <t>117-123</t>
  </si>
  <si>
    <t>Fei Lang และ 
ดร.ฉัตรรัตน์ โหตระไวศยะ</t>
  </si>
  <si>
    <t>การหาปริมาณการสั่งซื้อที่เหมาะสม กรณีศึกษาร้านขายอุปกรณ์เครื่องเขียน AAA จังหวัดนนทบุรี
Finding the Economic Order Quantity of Stationery Store AAA, Nonthaburi</t>
  </si>
  <si>
    <t>262-275</t>
  </si>
  <si>
    <t xml:space="preserve">แนวคิดการกำหนดเส้นทางที่เหมาะสมสำหรับพนักงานที่ทำงานนอกสถานที่
The Vehicle Routing Problem for a Mobile Workforce Concept
</t>
  </si>
  <si>
    <t>124-132</t>
  </si>
  <si>
    <t>Hao Hao และ 
ดร.ฉัตรรัตน์ โหตระไวศยะ</t>
  </si>
  <si>
    <t>การกำหนดเส้นทางที่เหมาะสมที่สุดสำหรับพนักงานที่ทำงานนอกสถานที่
The Routing Optimization for a Mobile Workforce</t>
  </si>
  <si>
    <t>276-287</t>
  </si>
  <si>
    <t>ปัจจัยที่มีผลกระทบต่อประสิทธิภาพการประเมินสมรรถนะของการบริหารทรัพยากรบุคคล ของวิสาหกิจขนาดกลางและขนาดย่อม
A Study of the Factor that Affect Human Resource Scorecard Performance of Small-Medium Enterprises
Jiannong Luo</t>
  </si>
  <si>
    <t>133-142</t>
  </si>
  <si>
    <t>Jiannong Luo และ 
ดร.ฉัตรรัตน์ โหตระไวศยะ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</si>
  <si>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
A Study of the Factor that Affect the Human Resource Management Efficiency of Small-Medium Enterprises</t>
  </si>
  <si>
    <t>288-298</t>
  </si>
  <si>
    <t>คุณภาพการให้บริการมีความสำคัญต่อการตัดสินใจเข้ารับบริการทางการแพทย์ของผู้สูงอายุชาวจีนในโรงพยาบาลเอกชน
Service Quality is Important to the Decision Making in Medical Service of Elderly Chinese in Private Hospital</t>
  </si>
  <si>
    <t>86-92</t>
  </si>
  <si>
    <t>Bo Yang และ 
ดร.ฉัตรรัตน์ โหตระไวศยะ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</si>
  <si>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</si>
  <si>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>204-221</t>
  </si>
  <si>
    <t xml:space="preserve">ผู้ใช้บริการเรือข้ามฟากแม่น้ำเจ้าพระยามีความพึงพอใจ
จากการได้รับบริการมากน้อยเพียงใด
Service User More or Less Satisfaction toward Chao Phraya River Ferry Service
</t>
  </si>
  <si>
    <t>169-175</t>
  </si>
  <si>
    <t>Youbin Wang และ 
ดร.ฉัตรรัตน์ โหตระไวศยะ</t>
  </si>
  <si>
    <t>ความพึงพอใจของผู้ใช้บริการเรือข้ามฟากแม่น้ำเจ้าพระยาในเขตกรุงเทพมหานคร
Passengers Satisfaction with Chao Phraya River Ferry Service in Bangkok Metropolitan</t>
  </si>
  <si>
    <t>377-388</t>
  </si>
  <si>
    <t xml:space="preserve">แนวทางการลดต้นทุนการถือครองสินค้าคงคลังสำหรับ ธุรกิจอาหารทะเลแช่แข็งในประเทศไทย
Cost Reduction and Inventory Optimization for Frozen Seafood Businesses in Thailand
</t>
  </si>
  <si>
    <t>176-189</t>
  </si>
  <si>
    <t>Guiyong Shen และ 
ดร.ฉัตรรัตน์ โหตระไวศยะ</t>
  </si>
  <si>
    <t>ปัจจัยที่ส่งผลต่อการจัดการคลังสินค้าสำหรับธุรกิจอาหารทะเลแช่แข็งในประเทศไทย 
Factors affecting warehouse management for frozen seafood business in Thailand</t>
  </si>
  <si>
    <t>389-403</t>
  </si>
  <si>
    <t>แนวคิดด้านการจัดการจัดสินค้าคงคลังม้วนกระดาษด้วยการออกแบบผังคลังสินค้า
Paper roll inventory management concept with warehouse layout design</t>
  </si>
  <si>
    <t>224-230</t>
  </si>
  <si>
    <t>Guiyon Shen และ 
ดร.ฉัตรรัตน์ โหตระไวศยะ</t>
  </si>
  <si>
    <t>การจัดการสินค้าคงคลังม้วนกระดาษด้วยการออกแบบผังคลังสินค้า กรณีศึกษา บริษัท ABC จำกัด
Inventory management with warehouse layout design Case Study: ABC Company Limited</t>
  </si>
  <si>
    <t>442-454</t>
  </si>
  <si>
    <t xml:space="preserve">แนวคิดการจัดตารางรถเพื่อพัฒนากระบวนการรับน้ำนมดิบ
Car scheduling concept to develop raw milk receiving process
</t>
  </si>
  <si>
    <t>202-207</t>
  </si>
  <si>
    <t>Xiyuan Deng และ 
ดร.ฉัตรรัตน์ โหตระไวศยะ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</si>
  <si>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
Increasing the efficiency of raw milk receiving processes using the concept of car scheduling Case Study: ABC Dairy Cooperative Limited</t>
  </si>
  <si>
    <t>411-418</t>
  </si>
  <si>
    <t xml:space="preserve">รูปแบบการท่องเที่ยวภายใต้สถานการณ์การแพร่ระบาดไวรัสโคโรนา 2019 (COVID-19)
Tourism model under the coronavirus disease 2019 epidemic situation (COVID-19)
</t>
  </si>
  <si>
    <t>208-216</t>
  </si>
  <si>
    <t>Shiwen Liu และ 
ดร.ฉัตรรัตน์ โหตระไวศยะ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</si>
  <si>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
Tourism model development under COVID-19 Situation in Ao Manao, Prachuap Khiri Khan</t>
  </si>
  <si>
    <t>419-431</t>
  </si>
  <si>
    <t xml:space="preserve">การศึกษาการใช้ระบบการรับรองถิ่นกำเนิดสินค้า (Form D) และการใช้ระบบรับรองถิ่นกำเนิดสินค้าด้วยตนเอง (Self-Certificate) ภายใต้เขตการค้าเสรีอาเซียน (AFTA)
A study on the use of the Form D Certification System and the use of the Origin Certification System. (Self-Certificate) under the ASEAN Free Trade Area (AFTA)
</t>
  </si>
  <si>
    <t>217-223</t>
  </si>
  <si>
    <t>Jing Xu และ 
ดร.ฉัตรรัตน์ โหตระไวศยะ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</si>
  <si>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
Increasing Process Efficiency of Import and Export Document by using self-certification system under the ASEAN Free Trade Area (AFTA)</t>
  </si>
  <si>
    <t>432-441</t>
  </si>
  <si>
    <t xml:space="preserve">การพัฒนาโซ่อุปทานสำหรับการจำหน่ายปลากัดสวยงาม
DEVELOPMENT OF SUPPLY CHAIN FOR DISTRIBUTING SIAMESE FIGHTING FISH
</t>
  </si>
  <si>
    <t>190-201</t>
  </si>
  <si>
    <t>Yican Wang และ 
ผศ.ดร.คมสัน โสมณวัตร</t>
  </si>
  <si>
    <t>การพัฒนาโซ่อุปทานสำหรับการจำหน่ายปลากัดสวยงามของฟาร์มแห่งหนึ่งในจังหวัดราชบุรี
DEVELOPMENT OF SUPPLY CHAIN FOR DISTRIBUTING SIAMESE FIGHTING FISH
OF A FARM IN RATCHABURI PROVINCE</t>
  </si>
  <si>
    <t>404-410</t>
  </si>
  <si>
    <t xml:space="preserve">การศึกษาการดำเนินงานของธุรกิจพาณิชย์อิเล็กทรอนิกส์ในประเทศไทย
The study of an electronic commerce business in Thailand
</t>
  </si>
  <si>
    <t>231-238</t>
  </si>
  <si>
    <t>Xing Ren และ 
ดร.ฉัตรรัตน์ โหตระไวศยะ</t>
  </si>
  <si>
    <t>แนวทางการเพิ่มประสิทธิภาพการดำเนินงานของธุรกิจพาณิชย์อิเล็กทรอนิกส์หนึ่งในประเทศไทย
Improving the efficiency of an electronic commerce business in Thailand</t>
  </si>
  <si>
    <t>455-463</t>
  </si>
  <si>
    <t xml:space="preserve">การพยากรณ์ความต้องการสินค้าสำหรับการวางแผนการผลิต
DEMAND FORECASTING FOR PRODUCTION PLANNING
</t>
  </si>
  <si>
    <t>239-252</t>
  </si>
  <si>
    <t>Jiuchun Bi และ 
ผศ.ดร.คมสัน โสมณวัตร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</si>
  <si>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
Demand Forecasting for Production Planning
of an Ice Factory in Nakhon Pathom Province</t>
  </si>
  <si>
    <t>464-471</t>
  </si>
  <si>
    <t xml:space="preserve">การศึกษาเปรียบเทียบความคาดหวังและการรับรู้คุณภาพการให้บริการผ่านระบบ National Single Window ในการจัดการด้านโลจิสติกส์
The Comparative Study of Customer Expectation and Perception toward Service Quality of National Single Window System of Logistics Management
</t>
  </si>
  <si>
    <t>253-263</t>
  </si>
  <si>
    <t>Xinming Fu และ 
ดร.ฉัตรรัตน์ โหตระไวศยะ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</si>
  <si>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
The study on the optimization of logistics management operations by using National Single Window</t>
  </si>
  <si>
    <t>472-482</t>
  </si>
  <si>
    <t xml:space="preserve">แนวทางการจัดการโซ่อุปทานของยางพาราประเทศไทย
The Rubber supply chain management of Thailand
</t>
  </si>
  <si>
    <t>264-269</t>
  </si>
  <si>
    <t>Can Cui และ 
ดร.ฉัตรรัตน์ โหตระไวศยะ</t>
  </si>
  <si>
    <t>แนวทางการเพิ่มประสิทธิภาพการจัดการโซ่อุปทานยางพารา ในภาคใต้ของประเทศไทย
Rubber Supply Chain Management Efficiency Improvement in Thailand</t>
  </si>
  <si>
    <t>483-494</t>
  </si>
  <si>
    <t xml:space="preserve">การศึกษาปัจจัยที่มีอิทธิพลต่อการเลือกผู้ให้บริการโลจิสติกส์ของร้านค้าปลีกสมัยใหม่
The Study of Factors Influencing the Logistics Service Providers selection of Modern Retailers
</t>
  </si>
  <si>
    <t>441-450</t>
  </si>
  <si>
    <t>Xueyi Han และ 
ผศ.ดร.คมสัน โสมณวัตร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</si>
  <si>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
Factors Influencing the Selection of Logistics Service Providers of Modern Trade in Thailand</t>
  </si>
  <si>
    <t>495-508</t>
  </si>
  <si>
    <t xml:space="preserve">การจัดเก็บสินค้าในพื้นที่สำรองของร้านสะดวกซื้อ
Storage goods in the reserved space of a convenience store
</t>
  </si>
  <si>
    <t>270-275</t>
  </si>
  <si>
    <t>Zehua Ji และ 
ดร.ฉัตรรัตน์ โหตระไวศยะ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</si>
  <si>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
Storage space optimization using ABC Analysis
Case Study: Convenience Store ChaoRongThong Branch</t>
  </si>
  <si>
    <t>509-517</t>
  </si>
  <si>
    <t xml:space="preserve">การจัดเก็บสินค้าคงคลังหินทรายล้าง
Sandstone Slab Inventory Storage
</t>
  </si>
  <si>
    <t>276-281</t>
  </si>
  <si>
    <t>Fubin An และ 
ดร.ฉัตรรัตน์ โหตระไวศยะ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</si>
  <si>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
Inventory optimization using the ABC Analysis
Case Study: TERRAZZOTEE 1 Co., Ltd.</t>
  </si>
  <si>
    <t>518-525</t>
  </si>
  <si>
    <t xml:space="preserve">การเปรียบเทียบวิธีการพยากรณ์ความต้องการดอกกล้วยไม้ของบริษัทส่งออก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Comparison of Export Company's Orchid Demand Forecast Method Case Study of ABC Orchid Exporting Company, Nakhon Pathom Province
</t>
  </si>
  <si>
    <t>282-292</t>
  </si>
  <si>
    <t>Yunlong Li และ 
ผศ.ดร.คมสัน โสมณวัตร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</si>
  <si>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Finding methods for forecasting orchid demand of export company Case Study of ABC Orchid Exporting Company, Nakhon Pathom Province</t>
  </si>
  <si>
    <t>526-540</t>
  </si>
  <si>
    <t xml:space="preserve">การเลือกทำเลที่ตั้งร้านซักรีด จังหวัดนครศรีธรรมราช
Choosing the location of the laundry Nakhon Si Thammarat Province
</t>
  </si>
  <si>
    <t>293-298</t>
  </si>
  <si>
    <t>Tongyao Wang และ 
ผศ.ดร.คมสัน โสมณวัตร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</si>
  <si>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
Transportation routing optimization
Case Study of ABC Ice Factory, Samut Sakhon</t>
  </si>
  <si>
    <t>541-555</t>
  </si>
  <si>
    <t xml:space="preserve">การหาตำแหน่งการวางสินค้า โดยใช้ FSN-ABC Anaysis กรณีศึกษาร้านขายของชำ
Finding Product Placement Using FSN-ABC Anaysis Grocery Case Study
</t>
  </si>
  <si>
    <t>299-309</t>
  </si>
  <si>
    <t>Yixin Jiang และ 
ผศ.ดร.คมสัน โสมณวัตร</t>
  </si>
  <si>
    <t>การประยุกต์ใช้หลักการ ABC Analysis และ FSN Analysis ในการหาตำแหน่งการวางสินค้า กรณีศึกษาร้านขายของชำ
Total cost reduction of inventory management by Economic Order Quantity: Case Office equipment Store ABC, Nonthaburi</t>
  </si>
  <si>
    <t>556-569</t>
  </si>
  <si>
    <t xml:space="preserve">การใช้การพยากรณ์ AREMA และวิธี Linear Programming ในการเลือกตำแหน่งที่ตั้งโรงงาน กรณีศึกษาบริษัทผลิตกระเป๋าเป้ ABC จังหวัดราชบุรี
Using AREMA Forecasting and Linear Programming Methods for Plant Location Selection Case Study of ABC Backpack Company, Ratchaburi Province
</t>
  </si>
  <si>
    <t>333-340</t>
  </si>
  <si>
    <t>Chan Zhou และ 
ผศ.ดร.คมสัน โสมณวัตร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</si>
  <si>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
Selecting a factory location using the linear programming method Case Study of ABC Backpack Company, Ratchaburi Province.</t>
  </si>
  <si>
    <t>606-620</t>
  </si>
  <si>
    <t xml:space="preserve">การส่งออกไม้ตัดดอกจากประเทศไทยไปยังประเทศญี่ปุ่น
Exporting Flowers from Thailand to Japan
</t>
  </si>
  <si>
    <t>341-346</t>
  </si>
  <si>
    <t>Juanjuan Duan และ 
ดร.ฉัตรรัตน์ โหตระไวศยะ</t>
  </si>
  <si>
    <t>การศึกษาแนวทางการส่งออกดอกกล้วยไม้จากประเทศไทยไปประเทศญี่ปุ่น กรณีศึกษาบริษัท เอบีซี จำกัด
A Study of Guideline for Flower Orchid Export from Thailand to Japan Case Study: ABC Co., Ltd.</t>
  </si>
  <si>
    <t>755-761</t>
  </si>
  <si>
    <t xml:space="preserve">การลดเวลารับส่งพนักงานช่วงเวลาเร่งด่วน กรณีศึกษา โรงงานผลิตน้ำปลา ABC
Reducing staff turnover time during rush hour: Case study of ABC fish sauce factory
</t>
  </si>
  <si>
    <t>347-353</t>
  </si>
  <si>
    <t>Kuiyu Fang และ 
ดร.ฉัตรรัตน์ โหตระไวศยะ</t>
  </si>
  <si>
    <t>การจัดเส้นทางรับพนักงานช่วงเวลาเร่งด่วน
กรณีศึกษา โรงงานผลิตน้ำปลา ABC จังหวัดสมุทรสงคราม
Routing to recruit employees during rush hour
Case study of ABC fish sauce factory</t>
  </si>
  <si>
    <t>621-632</t>
  </si>
  <si>
    <t>การหาปริมาณการสั่งซื้อที่เหมาะสม
กรณีศึกษาร้านขายอุปกรณ์สำนักงาน ABC จังหวัดราชบุรี
Finding the Right Order Quantity
Case study of ABC office equipment shop, Ratchaburi Province</t>
  </si>
  <si>
    <t>354-362</t>
  </si>
  <si>
    <t>Yuanxin Hu และ 
ดร.ฉัตรรัตน์ โหตระไวศยะ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</si>
  <si>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
Total cost reduction of inventory management by Economic Order Quantity: Case Office equipment Store ABC, Nonthaburi</t>
  </si>
  <si>
    <t>633-649</t>
  </si>
  <si>
    <t xml:space="preserve">การเพิ่มประสิทธิภาพการบริหารจัดการคลังเย็น
กรณีศึกษาโรงงานน้ำแข็ง ABC จังหวัดสมุทรสาคร
Optimization of cold storage management
Case Study of ABC Ice Factory, Samut Sakhon Province
</t>
  </si>
  <si>
    <t>363-368</t>
  </si>
  <si>
    <t>Liehua Dong และ 
ดร.ฉัตรรัตน์ โหตระไวศยะ</t>
  </si>
  <si>
    <t>การหาตำแหน่งการวางสินค้าในห้องเย็น
กรณีศึกษาบริษัทส่งออกกล้วยไม้ ABC จังหวัดนครปฐม
Reducing Inventory Costs by Finding the placement of products in the cold room Case Study of Orchid exporting company, Nakhon Pathom</t>
  </si>
  <si>
    <t>650-663</t>
  </si>
  <si>
    <t xml:space="preserve">การศึกษาแนวทางพัฒนาประสิทธิภาพการให้บริการตัวแทนออกของ กรณีศึกษา บริษัท ABC จำกัด
The study improving the efficiency of Customs broker services
A case study of ABC Co., Ltd.
</t>
  </si>
  <si>
    <t>369-375</t>
  </si>
  <si>
    <t>Jingning Wang และ 
ดร.ฉัตรรัตน์ โหตระไวศยะ</t>
  </si>
  <si>
    <t>การศึกษาปัจจัยที่มีผลต่อประสิทธิภาพการให้บริการตัวแทนออกของ กรณีศึกษา บริษัท ABC จำกัด
A Study of Factors Affecting the Efficiency of Outbound Agent Service A Case Study of ABC Co.,Ltd.</t>
  </si>
  <si>
    <t>664-671</t>
  </si>
  <si>
    <t>การพัฒนาประสิทธิภาพในการจัดการสินค้าคงคลังโดยใช้ทฤษฎี ABC ANALYSIS
THE EFFICIENCY DEVELOPMENT OF INVENTROY MANAGEMENT BY USING ABC ANALYSIS</t>
  </si>
  <si>
    <t>376-384</t>
  </si>
  <si>
    <t>Gang Yin และ 
ดร.ฉัตรรัตน์ โหตระไวศยะ</t>
  </si>
  <si>
    <t xml:space="preserve">การพัฒนาประสิทธิภาพในการจัดการสินค้าคงคลังของ
ร้านจำหน่ายสินค้าวัสดุก่อสร้างแห่งหนึ่งในจังหวัดปทุมธานี
THE EFFICIENCY DEVELOPMENT OF INVENTORY MANAGEMENT OF A CONSTRUCTION MATERIAL STORE IN PATHUM THANI
</t>
  </si>
  <si>
    <t>672-679</t>
  </si>
  <si>
    <t xml:space="preserve">การศึกษาปัจจัยคุณภาพการให้บริการที่ส่งผลต่อความภักดีของผู้ใช้บริการรถตู้โดยสาร ประจำเส้นทาง กรุงเทพ – นครนายก
A Study on Service Quality Factors Affecting Passenger Loyalty for the use of Van service Bangkok-Nakhon Nayok
</t>
  </si>
  <si>
    <t>385-391</t>
  </si>
  <si>
    <t>Guochang Li และ 
ดร.ฉัตรรัตน์ โหตระไวศยะ</t>
  </si>
  <si>
    <t>แนวทางในการเพิ่มประสิทธิภาพด้านการขนส่งรถตู้โดยสาร
ประจำเส้นทางกรุงเทพ – นครนายก
Improvement in optimizing the transportation of passenger vans on the Bangkok-Nakhon Nayok route</t>
  </si>
  <si>
    <t>680-690</t>
  </si>
  <si>
    <t>ไคเซ็นจะลดความสูญเสียในการจัดเตรียมอุปกรณ์
ภายในฝ่ายครัวการบินของบริษัทสายการบินต้นทุนต่ำได้อย่างไร
How to Apply the Kaizen approach to Decrease Wastes in Equipment Preparation Catering Department Low Cost Airways Company</t>
  </si>
  <si>
    <t>392-398</t>
  </si>
  <si>
    <t>Chengxinyu Guo และ 
ดร.ฉัตรรัตน์ โหตระไวศยะ</t>
  </si>
  <si>
    <t xml:space="preserve">การใช้แนวคิดไคเซ็นเพื่อลดความสูญเสียในการจัดเตรียมอุปกรณ์ภายในฝ่ายครัวการบิน
ของบริษัทสายการบินต้นทุนต่ำ
The Application of Kaizen to Decrease Wastes in Equipment Preparation Catering Department Low Cost Airways Company
</t>
  </si>
  <si>
    <t>691-703</t>
  </si>
  <si>
    <t xml:space="preserve">การพัฒนาประสิทธิภาพโซ่อุปทานต้นน้ำของการผลิตยางพาราตามมาตรฐาน GMP
DEVELOPMENT OF UPSTREAM SUPPLY CHAIN EFFICIENCY OF RUBBER PRODUCTION BY GMP STANDARD
</t>
  </si>
  <si>
    <t>399-409</t>
  </si>
  <si>
    <t>Yunzhi Li และ 
ดร.ฉัตรรัตน์ โหตระไวศยะ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</si>
  <si>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
DEVELOPMENT OF UPSTREAM SUPPLY CHAIN EFFICIENCY OF RUBBER PRODUCTION OF RUBBER FARMERS IN CHANTHABURI</t>
  </si>
  <si>
    <t>704-711</t>
  </si>
  <si>
    <t>Yunzhi Li และ ดร.ฉัตรรัตน์ โหตระไวศยะ</t>
  </si>
  <si>
    <t xml:space="preserve">การเพิ่มประสิทธิภาพวิธีการจัดเส้นทางด้วยเทคนิค Heuristic Search กรณีศึกษาร้านส่งหนังสือพิมพ์
Heuristic Search Method Optimization
case study of newspaper delivery
</t>
  </si>
  <si>
    <t>310-314</t>
  </si>
  <si>
    <t>Yiqin Dai และ 
ผศ.ดร.คมสัน โสมณวัตร</t>
  </si>
  <si>
    <t>การประยุกต์ใช้ Heuristic Search กับ Saving Algorithm
กรณีศึกษาร้านส่งหนังสือพิมพ์
Applying Heuristic Search to Saving Algorithm
Case: newspaper delivery</t>
  </si>
  <si>
    <t>570-580</t>
  </si>
  <si>
    <t xml:space="preserve">ศึกษารูปแบบปัญหาเส้นทางการจำหน่ายน้ำผลไม้
A study of fruit juice distribution route problem model
</t>
  </si>
  <si>
    <t>410-417</t>
  </si>
  <si>
    <t>Peiyun Zhou และ 
ดร.ฉัตรรัตน์ โหตระไวศยะ</t>
  </si>
  <si>
    <t>การศึกษาการเพิ่มประสิทธิภาพการจัดการเส้นทางการขนส่ง กรณีศึกษาธุรกิจ SME น้ำผลไม้และขนส่งสินค้า
A study on Juice distribution vehicle routing problem: SMEs producing and delivering fruit juice case study</t>
  </si>
  <si>
    <t>712-721</t>
  </si>
  <si>
    <t xml:space="preserve">การวิเคราะห์ตามหลักการเศรษฐศาสตร์ทางการเงินของการสร้างสวนกุหลาบ กรณีศึกษาบริษัทส่งออกกล้วยไม้ ABC จังหวัดนครปฐม
Financial Economics Analysis of Rose Garden Creation Case Study of ABC Orchid Exporting Company, Nakhon Pathom Province
</t>
  </si>
  <si>
    <t>315-322</t>
  </si>
  <si>
    <t>Na Qu และ 
ผศ.ดร.คมสัน โสมณวัตร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</si>
  <si>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
Financial Value Analysis of Building a Rose Garden
Case Study of Orchid exporting company, Nakhon Pathom</t>
  </si>
  <si>
    <t>581-593</t>
  </si>
  <si>
    <t xml:space="preserve">แนวทางการจัดการโซ่อุปทานของสวนกล้วยไม้สำหรับการส่งออก
The orchid farm supply chain management to export
</t>
  </si>
  <si>
    <t>418-424</t>
  </si>
  <si>
    <t>Jingyao Ni และ 
ดร.ฉัตรรัตน์ โหตระไวศยะ</t>
  </si>
  <si>
    <t>การศึกษาแนวทางการเพิ่มประสิทธิภาพการจัดการโซ่อุปทานของสวนกล้วยไม้สำหรับการส่งออก
The study on the orchid farm supply chain management efficiency improvement to export</t>
  </si>
  <si>
    <t>722-733</t>
  </si>
  <si>
    <t xml:space="preserve">การหาปริมาณการสั่งซื้อที่เหมาะสม กรณีศึกษาร้านอาหาร
Finding the Economic Order Quantity of restaurant
</t>
  </si>
  <si>
    <t>323-332</t>
  </si>
  <si>
    <t>Wenjing Zhang และ 
ดร.ฉัตรรัตน์ โหตระไวศยะ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</si>
  <si>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
Applying ABC Analysis and FSN Analysis principles to find the Economic order quantity. case restaurant.</t>
  </si>
  <si>
    <t>594-605</t>
  </si>
  <si>
    <t xml:space="preserve">การศึกษากระบวนการให้บริการของโรงพยาบาลของรัฐแห่งหนึ่งในปริมณฑล
The study of Service Processes One of the government hospitals in the Perimeter
</t>
  </si>
  <si>
    <t>425-431</t>
  </si>
  <si>
    <t>Changan Huang และ 
ดร.ฉัตรรัตน์ โหตระไวศยะ</t>
  </si>
  <si>
    <t>การปรับปรุงกระบวนการให้บริการโดยใช้แนวคิดแบบลีน
กรณีศึกษา: โรงพยาบาลของรัฐแห่งหนึ่งในปริมณฑล
The Lean Concept Apply to Improving Service Processes: A Case Study One of the government hospitals in the Perimeter</t>
  </si>
  <si>
    <t>734-744</t>
  </si>
  <si>
    <t xml:space="preserve">การจัดการโลจิสติกส์เพื่อการท่องเที่ยวช่วงควบคุมสถานการณ์โควิด
LOGISTICS MANAGEMENT DURING THE COVID CONTROL PHASE
</t>
  </si>
  <si>
    <t>432-440</t>
  </si>
  <si>
    <t>Shuowei Wang และ 
ดร.ฉัตรรัตน์ โหตระไวศยะ</t>
  </si>
  <si>
    <t>ความพึงพอใจของนักท่องเที่ยวที่มีต่อการจัดการโลจิสติกส์
เพื่อการท่องเที่ยวช่วงควบคุมสถานการณ์โควิดของอำเภอสวนผึ้ง จังหวัดราชบุรี
THE SATISFACTION OF TOURIST TOWARD LOGISTICS MANAGEMENT DURING THE COVID CONTROL PHASE FOR TOURISM SUANPHUENG DISTRICT IN RATCHABURI PROVINCE</t>
  </si>
  <si>
    <t>745-754</t>
  </si>
  <si>
    <t xml:space="preserve">Inventory Storage with ABC Analysis to Efficiency Increasing in Storage Management in Warehousing
</t>
  </si>
  <si>
    <t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t>
  </si>
  <si>
    <t>37-48</t>
  </si>
  <si>
    <t>Phitchakorn Likitkarn and Natpatsaya Setthachotsombut</t>
  </si>
  <si>
    <t xml:space="preserve">Warehouse Management in the Digital Age
</t>
  </si>
  <si>
    <t>68-76</t>
  </si>
  <si>
    <t>Rapasaya Tubtimted and
 Chitpong Ayasanond</t>
  </si>
  <si>
    <t xml:space="preserve">Factors Affecting the Air Freight Company Performance
</t>
  </si>
  <si>
    <t>196-205</t>
  </si>
  <si>
    <t>Thanesuan Pansamud and
Chitpong Ayasanond</t>
  </si>
  <si>
    <t>The Casual Model Of Green Supply Chain Management Practices, Policy Implementation, And Sustainable Supply Chain Performance To Improve Business Performance Of Thailand Transportation Service Providers</t>
  </si>
  <si>
    <t>Turkish Online Journal of Qualitative Inquiry (TOJQI)</t>
  </si>
  <si>
    <t xml:space="preserve">เล่มที่ 12 ฉบับที่  7 เดือน July 2021 </t>
  </si>
  <si>
    <t>10755 - 10764</t>
  </si>
  <si>
    <t>Chalat Wongsanguan, Chattrarat Hotrawaisaya</t>
  </si>
  <si>
    <t>วิชาการจัดการโลจิสติกส์และซัพพลายเชน</t>
  </si>
  <si>
    <t xml:space="preserve"> A Model for Adaptation of Transportation Entrepreneurs in Eastern Economic Corridor (EEC) Areas of Thailand</t>
  </si>
  <si>
    <t>49-67</t>
  </si>
  <si>
    <t>Piyamas Klakhaeng</t>
  </si>
  <si>
    <t>A Model for Enhancing Capacity of Cross-Border Freight Transportation, Thailand - Cambodia</t>
  </si>
  <si>
    <t>การประชุมวิชาการด้านการจัดการโลจิสติกส์และซัพพลายเชนระดับชาติ ครั้งที่ 5</t>
  </si>
  <si>
    <t>15-36</t>
  </si>
  <si>
    <t>Pannarai Procome</t>
  </si>
  <si>
    <t>FACTOR OF GREEN SUPPLY CHAIN MANAGEMENT EFFECTING ON OPERATIONAL PERFORMANCE: A REVIEW PAPER</t>
  </si>
  <si>
    <t>การประชุมวิชาการด้านการจัดการโลจิสติกส์และซัพพลายเชนระดับชาติ ครั้งที่ 6</t>
  </si>
  <si>
    <t>77-86</t>
  </si>
  <si>
    <t>Kitichai Wongcharoensin</t>
  </si>
  <si>
    <t>A conceptual framework of the causal relationship of factors influencing the service value creation of the road transportation business in Thailand</t>
  </si>
  <si>
    <t>การประชุมวิชาการด้านการจัดการโลจิสติกส์และซัพพลายเชนระดับชาติ ครั้งที่ 7</t>
  </si>
  <si>
    <t>7  .-14</t>
  </si>
  <si>
    <t>Martusorn Khaengkhan</t>
  </si>
  <si>
    <t>Management model for tourism community Enterprises of otopnawatwithi in chiangmai province,Thailand</t>
  </si>
  <si>
    <t>Turkish Journal of Physiotherapy and Rehabilition</t>
  </si>
  <si>
    <t>volum32 issue3</t>
  </si>
  <si>
    <t>33593 - 33603</t>
  </si>
  <si>
    <t>Chayes Kajonboontawon , Tawee Jamjumrus , Ananta Rusmee</t>
  </si>
  <si>
    <t>Antecedents influencing the Accomplishment of Low -Cost airline Management during Covid-19 Pandemic in Thailand</t>
  </si>
  <si>
    <t>Journal of management information and Decision Sciences</t>
  </si>
  <si>
    <t>volume24 Special Issue6 2021</t>
  </si>
  <si>
    <t>Nisara Paethrangsi, Tawee Jamjumrus, Ananta Rusmee</t>
  </si>
  <si>
    <t>Management model for the Well-Being of Migrant Workers</t>
  </si>
  <si>
    <t>24921-24929</t>
  </si>
  <si>
    <t>Maytavee Tarndamrong, Chandej Charoenwiriyakul, Ananta Rusmee</t>
  </si>
  <si>
    <t>Knowledge Transfer and Awareness of Organic Fertilizer Use in the Community of Bangkok</t>
  </si>
  <si>
    <t>11 th National and international Conference on Administration and Management</t>
  </si>
  <si>
    <t>163-166</t>
  </si>
  <si>
    <t>Chirayut Tiewsomboonkit, Akramanee Somjai and Chandej Charoenwiriyakul</t>
  </si>
  <si>
    <t>Decision -making process for Covid-19 Vaccination of people in Bangkok</t>
  </si>
  <si>
    <t>167-171</t>
  </si>
  <si>
    <t>Nasikarn Sirikururattakorn, Chandej Charoenwiriyakul and Akramanee Somjai</t>
  </si>
  <si>
    <t>Logistics Managemen Efficiency in the situation of 2019 Coronavirus pandemic</t>
  </si>
  <si>
    <t xml:space="preserve">12 th National and international Conference on Administration and Management </t>
  </si>
  <si>
    <t>172-175</t>
  </si>
  <si>
    <t xml:space="preserve">Raweeploy Yutthacharoenkit, Chandej Charoenwiriyakul and Akramanee Somjai </t>
  </si>
  <si>
    <t>Factors influencing the elderly to use social media in the digital age of Thailand</t>
  </si>
  <si>
    <t xml:space="preserve">13 th National and international Conference on Administration and Management </t>
  </si>
  <si>
    <t>176-178</t>
  </si>
  <si>
    <t xml:space="preserve">Tham Wongsankakorn, Chandej Charoenwiriyakul and Akramanee Somjai </t>
  </si>
  <si>
    <t>Factors and Behaviors in purchasing Life Insurance with AIA Company Limited in Bankgok</t>
  </si>
  <si>
    <t xml:space="preserve">14 th National and international Conference on Administration and Management </t>
  </si>
  <si>
    <t>179-181</t>
  </si>
  <si>
    <t>Surawut Pattanabandit, Chandej Charoenwiriyakul and Akramanee Somjai</t>
  </si>
  <si>
    <t>Quality of Life of Medical personnel in Ramathibodi Hospital in the COVID-19 situation</t>
  </si>
  <si>
    <t xml:space="preserve">15 th National and international Conference on Administration and Management </t>
  </si>
  <si>
    <t>182-185</t>
  </si>
  <si>
    <t>Panchita Rasameesurawuttikun, Chandej Charoenwiriyakuland Akramanee Somjai</t>
  </si>
  <si>
    <t>Factors of Labor and Labor Laws Affecting Logistics Business</t>
  </si>
  <si>
    <t xml:space="preserve">16 th National and international Conference on Administration and Management </t>
  </si>
  <si>
    <t>186-189</t>
  </si>
  <si>
    <t>Supaluk Palakawong, Chandej Charoenwiriyakul and Akramanee Somjai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</si>
  <si>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</si>
  <si>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</t>
  </si>
  <si>
    <t>ปีที่ 14 ฉบับที่ 2 กรกฎาคม - ธันวาคม 2564</t>
  </si>
  <si>
    <t>46-65</t>
  </si>
  <si>
    <t>ภัทรพล ชาญชวณิชย์, พอดี สุขพันธ์</t>
  </si>
  <si>
    <t>ปัจจัยที่มีความสัมพันธ์ต่อพฤติกรรมการตัดสินใจซื้อสินค้า แบบบริการพรีออเดอร์จากสาธารณรัฐประชาชนจีนของผู้บริโภค ในเขตกรุงเทพมหานครและปริมณฑล</t>
  </si>
  <si>
    <t>66-79</t>
  </si>
  <si>
    <t>วราภรณ์ จันทมาตร, ธนสุวิทย์ ทับหิรัญรักษ์</t>
  </si>
  <si>
    <t>ปัจจัยส่วนประสมทางการตลาดที่ส่งผลต่อพฤติกรรมการบริโภคอาหารคลีน ของประชาชนในเขตกรุงเทพมหานครและปริมณฑล</t>
  </si>
  <si>
    <t>80-92</t>
  </si>
  <si>
    <t>กุลภัสสรณ์ หมั่นคติธรรม, ธนสุวิทย์ ทับหิรัญรักษ์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</si>
  <si>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</si>
  <si>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พฤศจิกายน - ธันวาคม พ.ศ. 2564</t>
  </si>
  <si>
    <t>ธันวาคม 2564</t>
  </si>
  <si>
    <t>84-100</t>
  </si>
  <si>
    <t>อุษา เทวารัตติกาล, พอดี สุขพันธ์, บัณฑิต ผังนิรันดร์</t>
  </si>
  <si>
    <t>บรรยากาศการส่งเสริมนวัตกรรมที่มีผลต่อพฤติกรรมสร้างสรรค์นวัตกรรมของพนักงาน</t>
  </si>
  <si>
    <t>13-19</t>
  </si>
  <si>
    <t>พชร สุจริตฉันท์</t>
  </si>
  <si>
    <t>E – Ticket ระบบใบสั่งจราจรออนไลน์สำหรับบริการประชาชน</t>
  </si>
  <si>
    <t xml:space="preserve"> 1-12</t>
  </si>
  <si>
    <t>ตรีภพ กลิ่นชิด</t>
  </si>
  <si>
    <t>กระบวนการพัฒนานวัตกรรมไอศกรีมสมุนไพร</t>
  </si>
  <si>
    <t>38-46</t>
  </si>
  <si>
    <t>กันต์วรา เรี่ยวธรรมรัฐ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</si>
  <si>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</si>
  <si>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70-86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</si>
  <si>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</si>
  <si>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179-190</t>
  </si>
  <si>
    <t>ณาฐวดี พุทธวงค์</t>
  </si>
  <si>
    <t>การพัฒนาต้นแบบนวัตกรรมลูกชิ้นเนื้อแพะหมาล่า</t>
  </si>
  <si>
    <t>134-143</t>
  </si>
  <si>
    <t>Yaoqing Wang</t>
  </si>
  <si>
    <t>การศึกษาความพึงพอใจของผู้บริโภคต่อต้นแบบนวัตกรรมลูกชิ้นเนื้อแพะหมาล่า</t>
  </si>
  <si>
    <t>144-154</t>
  </si>
  <si>
    <t>ต้นแบบนวัตกรรมไอศกรีมเบญจเกสร</t>
  </si>
  <si>
    <t>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</si>
  <si>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</si>
  <si>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99-109</t>
  </si>
  <si>
    <t>การดูแลสุขภาพด้วยภูมิปัญญาท้องถิ่นในเขตพื้นที่ อำเภอหล่มสัก จังหวัดเพชรบูรณ์</t>
  </si>
  <si>
    <t>ปีที่ 7 ฉบับที่ 2 (กรกฎาคม-ธันวาคม 2564)</t>
  </si>
  <si>
    <t>125-136</t>
  </si>
  <si>
    <t>จรินทร์ธร ฟักคำ; สรรใจ แสงวิเชียร, ศุภะลักษณ์ ฟักคำ</t>
  </si>
  <si>
    <t>การพยากรณ์ความต้องการสินค้าของโรงงานในนิคมอุตสาหกรรมนวนคร: กรณีศึกษา บริษัท ABC (ประเทศไทย) จำกัด</t>
  </si>
  <si>
    <t>บัณฑิตวิทยาลัย มหาวิทยาลัยสวนดุสิต ปีที่ 18 ฉบับที่ 1</t>
  </si>
  <si>
    <t>เดือนมกราคม – เมษายน 2564</t>
  </si>
  <si>
    <t>114-127</t>
  </si>
  <si>
    <t>ภาวิดา สีอ่อน และ
ชิตพงษ์ อัยสานนท์</t>
  </si>
  <si>
    <t xml:space="preserve">ปัจจัยส่วนประสมทางการตลาดที่มีอิทธิพลต่อการตัดสินใจส่งบุตรหลานเข้าเรียนโรงเรียนอนุบาล เขตดอนเมือง กรุงเทพมหานคร
</t>
  </si>
  <si>
    <t>872-885</t>
  </si>
  <si>
    <t>ชนิภรณ์ ชาญชัยศิลป์ และ 
ชิตพงษ์ อัยสานนท์</t>
  </si>
  <si>
    <t xml:space="preserve">ปัจจัยที่มีผลต่อการตัดสินใจเลือกผู้ให้บริการขนส่งสินค้าระหว่างประเทศ </t>
  </si>
  <si>
    <t>886-895</t>
  </si>
  <si>
    <t>กัญสุชญา จิราธีรเจต และ
ชิตพงษ์ อัยสานนท์</t>
  </si>
  <si>
    <t>การจัดการโลจิสติกส์เพื่อการท่องเที่ยวเชิงศิลปวัฒนธรรม วิถีชีวิตตำบลบางน้ำผึ้ง อำเภอพระประแดง จังหวัดสมุทรปราการ</t>
  </si>
  <si>
    <t>896-905</t>
  </si>
  <si>
    <t>ยมนา อาลีบาย และ
ณัฐพัชร์ อารีรัชกุลกานต์</t>
  </si>
  <si>
    <t xml:space="preserve">ประสิทธิภาพการบริหารงานคลังสินค้าของบริษัทผลิตและจำหน่ายเครื่องมือแพทย์ บริษัท เอบีซี จำกัด
</t>
  </si>
  <si>
    <t>906-916</t>
  </si>
  <si>
    <t>รัฐภัทร์ ธิติพงศ์เมธี และ
ชิตพงษ์ อัยสานนท์</t>
  </si>
  <si>
    <t>Supply Chain Performance of Thailand Auto-Parts Manufacturing Firms</t>
  </si>
  <si>
    <t>289-294</t>
  </si>
  <si>
    <t>Miss.Yue  Yan และดร.วิศวะ อุนยะวงษ์</t>
  </si>
  <si>
    <t>The Effect of Supply Chain Integration on Supply chain performance of Thailand Auto-Parts Manufacturing Firms</t>
  </si>
  <si>
    <t>254-265</t>
  </si>
  <si>
    <t>Logistics Flexibility of Thailand Auto-Parts Manufacturing Firms</t>
  </si>
  <si>
    <t>295-299</t>
  </si>
  <si>
    <t>Miss.Yuting  Xiao และ
ดร.วิศวะ อุนยะวงษ์</t>
  </si>
  <si>
    <t>The Effect of Supply Chain Integration on Logistics Flexibility of Thailand Auto-Parts Manufacturing Firms</t>
  </si>
  <si>
    <t>266-277</t>
  </si>
  <si>
    <t>Flexible Logistics Competence of Thailand Auto-Parts Manufacturing Firms</t>
  </si>
  <si>
    <t>300-304</t>
  </si>
  <si>
    <t>Mr.Shuzhong  Song และ
ดร.วิศวะ อุนยะวงษ์</t>
  </si>
  <si>
    <t>The Effect of Supply Chain Integration on Flexible Logistics Competence of Thailand Auto-Parts Manufacturing Firms</t>
  </si>
  <si>
    <t>278-288</t>
  </si>
  <si>
    <t xml:space="preserve">กระบวนการปฏิบัติงานภายในคลังสินค้า
</t>
  </si>
  <si>
    <t>451-456</t>
  </si>
  <si>
    <t>Yixuan Li และ
ดร.ฉัตรรัตน์ โหตระไวศยะ</t>
  </si>
  <si>
    <t xml:space="preserve">การเพิ่มประสิทธิภาพกระบวนการปฏิบัติงานคลังสินค้า กรณีศึกษา ร้านสะดวกซื้อเอบีซี
</t>
  </si>
  <si>
    <t>817-826</t>
  </si>
  <si>
    <t>การวัดประสิทธิภาพด้านโลจิสติกส์ในงานคลังสินค้า</t>
  </si>
  <si>
    <t>457-463</t>
  </si>
  <si>
    <t>Yanfei Liu และ 
ดร.ฉัตรรัตน์ โหตระไวศยะ</t>
  </si>
  <si>
    <t>การเพิ่มประสิทธิภาพการหยิบสินค้าภายในคลังสินค้าด้วยเทคโนโลยีบาร์โค้ด กรณีศึกษา บริษัทอาหารทะเล ABC จำกัด</t>
  </si>
  <si>
    <t>827-835</t>
  </si>
  <si>
    <t>การทำกิจกรรม 5 ส. กับการจัดการคลังสินค้า</t>
  </si>
  <si>
    <t>464-469</t>
  </si>
  <si>
    <t>Chenyu  Guo และ 
ดร.ฉัตรรัตน์ โหตระไวศยะ</t>
  </si>
  <si>
    <t>การเพิ่มประสิทธิภาพกระบวนการการทำงานในคลังสินค้ากรณีศึกษา บริษัท ถุงพลาสติกเอบีซี จำกัด</t>
  </si>
  <si>
    <t>836-843</t>
  </si>
  <si>
    <t>การประยุกต์ใช้บาร์โค้ดเพื่อการจัดการคลังสินค้า</t>
  </si>
  <si>
    <t>470-477</t>
  </si>
  <si>
    <t>Kangni Chen และ 
ดร.ฉัตรรัตน์ โหตระไวศยะ</t>
  </si>
  <si>
    <t>การเพิ่มประสิทธิภาพในกระบวนการจัดการคลังสินค้าเครื่องมือทางการแพทย์ ด้วยการใช้ระบบบาร์โค้ด กรณีศึกษาบริษัท เอบีซี จำกัด</t>
  </si>
  <si>
    <t>844-857</t>
  </si>
  <si>
    <t>การจัดการกลยุทธ์โลจิสติกส์ที่มีประสิทธิภาพต่ออุตสาหกรรม</t>
  </si>
  <si>
    <t>478-484</t>
  </si>
  <si>
    <t>Shan Jiang และ 
ดร.ฉัตรรัตน์ โหตระไวศยะ</t>
  </si>
  <si>
    <t>การเพิ่มประสิทธิภาพการหยิบสินค้าด้วยทฤษฎีการวางแผนผังอย่างมีระบบและทฤษฎีการควบคุมด้วยการมองเห็น กรณีศึกษาบริษัท วัสดุก่อสร้างเอบีซี จำกัด</t>
  </si>
  <si>
    <t>858-871</t>
  </si>
  <si>
    <t xml:space="preserve">การจัดการโลจิสติกส์การท่องเที่ยวตลาดน้ำดำเนินสะดวก จังหวัดราชบุรี
</t>
  </si>
  <si>
    <t>933-943</t>
  </si>
  <si>
    <t>กล้าสิงห์ คงสกุล และ
ชิตพงษ์ อัยสานนท์</t>
  </si>
  <si>
    <t>Supply Chain Management and Logistics Service Competency
Influencing Logistics Performance of Palm Oil Entrepreneurs in Southern Thailand</t>
  </si>
  <si>
    <t>International Journal of Entrepreneurship</t>
  </si>
  <si>
    <t>1099-9264</t>
  </si>
  <si>
    <t>Phutthiwat Waiyawuththanapoom Preecha Wararatchai</t>
  </si>
  <si>
    <t>Development of Business Performance under Environmental Uncertainty: Lesson from Thailand's Eastern Economic Corridor</t>
  </si>
  <si>
    <t>ISSN: 1099-9264</t>
  </si>
  <si>
    <t>Supamit Srisawat Wissawa Aunyawong</t>
  </si>
  <si>
    <t>The Effect of Green Supply Chain Management Practices on Environmental, Operational and Organizational Performances of Seafood Manufacturers in Thailand</t>
  </si>
  <si>
    <t>International Journal of Economics and Finance Studies</t>
  </si>
  <si>
    <t>ISSN: 1309-8055</t>
  </si>
  <si>
    <t>Sittichai Pintuma Wissawa Aunyawong</t>
  </si>
  <si>
    <t>The Supply Chain Management and Business Performance Potential Affecting the Success of Business Performance of Airports of Thailand Public Company Limited</t>
  </si>
  <si>
    <t>ISSN 2651-4451</t>
  </si>
  <si>
    <t>Charinee Phonvut Chattrarat Hotrawisaya</t>
  </si>
  <si>
    <t>The Supply Chain Integration And Knowledge Development In Manufacturing Business In Thailand</t>
  </si>
  <si>
    <t>Natural Volatiles and Essential Oils</t>
  </si>
  <si>
    <t>ISSN 2960-2972</t>
  </si>
  <si>
    <t>Nantachit Kochakasettrin Preecha Wararatchai</t>
  </si>
  <si>
    <t xml:space="preserve">Customer Relationship Management and Customer Loyalty Influencing Supply Chain Performance of Beverage Manufacturers in Thailand </t>
  </si>
  <si>
    <t>Natural Volatiles &amp; Essential Oils</t>
  </si>
  <si>
    <t>2973-2986</t>
  </si>
  <si>
    <t>Phichet Netsawang Preecha Wararatchai</t>
  </si>
  <si>
    <t>The role of innovative ideas in business sustainability: Evidence from textile industry</t>
  </si>
  <si>
    <t>Growing Science</t>
  </si>
  <si>
    <t>Uncertain Supply Chain Management 10 (2022) 285–294</t>
  </si>
  <si>
    <t>ISSN 2291-6830 (Online) - ISSN 2291-6822 (Print)
Quarterly publication</t>
  </si>
  <si>
    <t>Sasiwimon Wongwilaia Pongtep Phudetcha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</si>
  <si>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</si>
  <si>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122-133</t>
  </si>
  <si>
    <t>ปกรณ์ ศรีชุ่มสิน</t>
  </si>
  <si>
    <t>การจัดการฟุตบอลอาชีพ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</si>
  <si>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</si>
  <si>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110-121</t>
  </si>
  <si>
    <t>พีรศักดิ์ มนต์ชัยกุล</t>
  </si>
  <si>
    <t>บทบาทผู้นำสตรีในกีฬาฟุตบอลไทย</t>
  </si>
  <si>
    <t>1-10</t>
  </si>
  <si>
    <t>สุจิตรา ทับตรง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</si>
  <si>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</si>
  <si>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</t>
  </si>
  <si>
    <t>1-11</t>
  </si>
  <si>
    <t>ปาณัสม์ โพธิ์หวัง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</si>
  <si>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</si>
  <si>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</t>
  </si>
  <si>
    <t xml:space="preserve"> (กรกฎาคม-ธันวาคม 2564)  </t>
  </si>
  <si>
    <t xml:space="preserve">หน้า </t>
  </si>
  <si>
    <t>วุฒิพงศ์ จันทร์เมืองไทย, ชุมพล รอดแจ่ม, ชุติกาญจน์ ศรีวิบูลย์ และชลภัสสรณ์ สิทธิวรงค์ชัย</t>
  </si>
  <si>
    <t>นวัตกรรมการจัดการทุนมนุษย์และการประกอบการ</t>
  </si>
  <si>
    <t>รูปแบบการพัฒนาทุนมนุษย์สำหรับสถาบันอุดมศึกษาเอกชน</t>
  </si>
  <si>
    <t xml:space="preserve">Journal of Business Administration and Languages (JBAL) (TCI2) Vol.9 No.2 </t>
  </si>
  <si>
    <t xml:space="preserve"> July - December 2021. </t>
  </si>
  <si>
    <t>55-63</t>
  </si>
  <si>
    <t>จุฑามาศ ทันธิกุล, ชุมพล รอดแจ่ม, ชลภัสสรณ์ สิทธิวรงค์ชัย และชุติกาญจน์ ศรีวิบูลย์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</si>
  <si>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2564</t>
    </r>
  </si>
  <si>
    <t>26 พฤศจิกายน 2564</t>
  </si>
  <si>
    <r>
      <t>ปกรณ์</t>
    </r>
    <r>
      <rPr>
        <b/>
        <sz val="14"/>
        <color theme="1"/>
        <rFont val="TH SarabunPSK"/>
        <family val="2"/>
      </rPr>
      <t xml:space="preserve"> ศรีชุ่มสิน</t>
    </r>
    <r>
      <rPr>
        <b/>
        <sz val="9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และ อนุชิต กุลวานิช</t>
    </r>
  </si>
  <si>
    <t>การจัดการการกีฬา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</si>
  <si>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2565</t>
    </r>
    <r>
      <rPr>
        <sz val="11"/>
        <color theme="1"/>
        <rFont val="Tahoma"/>
        <family val="2"/>
        <scheme val="minor"/>
      </rPr>
      <t/>
    </r>
  </si>
  <si>
    <t>พีรศักดิ์ มนต์ชัยกุล และ อนุชิต กุลวานิช</t>
  </si>
  <si>
    <t>Factors associated with positive young development in school students: A scoping review</t>
  </si>
  <si>
    <t>Journal of Positive Psychology &amp; Wellbeing</t>
  </si>
  <si>
    <t>ISSN 2587-0130, Vol. 5, No. 4, P.1190 – 1198</t>
  </si>
  <si>
    <t>Jatuporn Ounprasertsuk</t>
  </si>
  <si>
    <t>วิชานวัตกรรมการจัดการ</t>
  </si>
  <si>
    <t>The measure of success in running training centers in Thailand from loyalty of the customer</t>
  </si>
  <si>
    <t>INTERNATIONAL CONFERENCE ON SCIENCES AND BUSINESS MANAGEMENT GRADUATE 2021</t>
  </si>
  <si>
    <t>26 November 2021</t>
  </si>
  <si>
    <t>87-100</t>
  </si>
  <si>
    <t>Phuthanate Paengsai</t>
  </si>
  <si>
    <t>Measure of success in creating new products in the auto parts industry in Thailand</t>
  </si>
  <si>
    <t>101-114</t>
  </si>
  <si>
    <t>Soonthorn Peerapitugkul</t>
  </si>
  <si>
    <t>Innovative Competency Measure of Local Administrative Organization Executives in Samut Prakan Province</t>
  </si>
  <si>
    <t>115-126</t>
  </si>
  <si>
    <t>Pailin Teansuwan</t>
  </si>
  <si>
    <t>Measure of success for food entrepreneurs small and medium enterprises (SMEs): Food Products Industry Group in Thailand</t>
  </si>
  <si>
    <t>127-138</t>
  </si>
  <si>
    <t>Supreyarasm Patanarat</t>
  </si>
  <si>
    <t>Measure of success in the operation of furniture manufacturers exporting Thailand.</t>
  </si>
  <si>
    <t>139-151</t>
  </si>
  <si>
    <t>Panwipa Supatanapat</t>
  </si>
  <si>
    <t>Factors Affecting Loyalty Behavior of customers of Non - Hotel accommodation as a Homestay in Bangkok</t>
  </si>
  <si>
    <t>152-161</t>
  </si>
  <si>
    <t>Suaida Wonganawat</t>
  </si>
  <si>
    <t>Measure of Success of Local Government Management in Saraburi</t>
  </si>
  <si>
    <t>162-175</t>
  </si>
  <si>
    <t xml:space="preserve">Chatchai Tiemlom
</t>
  </si>
  <si>
    <t>Success model of succession of OTOP products business in Thailand</t>
  </si>
  <si>
    <t>176-187</t>
  </si>
  <si>
    <t>Paweena Sribunrueng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</si>
  <si>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</si>
  <si>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</t>
  </si>
  <si>
    <t>September - December 2021</t>
  </si>
  <si>
    <t>Vol. 7 No. 3 (2021) หน้า 99-109</t>
  </si>
  <si>
    <t>ปกรณ์ ศรีชุ่มสิน, อนุชิต กุลวานิช, บรรจบ ภิรมย์คำ และณัฐวุมิ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</si>
  <si>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</si>
  <si>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Vol. 7 No. 3 (2021) หน้า 124-138</t>
  </si>
  <si>
    <t>พีรศักดิ์ มนต์ชัยกุล, อนุชิต กุลวานิช, กิตติพงษ์ โพธิมู และปริญญา ขวัญเมืองวานิช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</si>
  <si>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</si>
  <si>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The 9th CAS National and Inernational Conference 2021(CASNIC 9th 2021)</t>
  </si>
  <si>
    <t>501-517</t>
  </si>
  <si>
    <t>นายอธิษฐาน เส็งพรหม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</si>
  <si>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</si>
  <si>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The 18th KU KPS National Conference</t>
  </si>
  <si>
    <t>8-9 ธันวาคม 564</t>
  </si>
  <si>
    <t>1733-1742</t>
  </si>
  <si>
    <t>Disposal of the leftover and the effectiveness of service business organizations in Bangkok</t>
  </si>
  <si>
    <t>12th NICAM</t>
  </si>
  <si>
    <t>14-17</t>
  </si>
  <si>
    <t>Waranyaporn Chatwiriyanont, Chandej Charoenwiriyakul, Ananta Rusmee</t>
  </si>
  <si>
    <t>A new wellness tourism promotion model in the southern Andaman region</t>
  </si>
  <si>
    <t>24-26</t>
  </si>
  <si>
    <t>Theelada Theerawatcharaset, Sudawan Somjai, Duangkamon Chantararatmanee</t>
  </si>
  <si>
    <t>SAVING BEHAVIORS MODEL OF EARLY ADULTHOOD IN BANGKOK</t>
  </si>
  <si>
    <t>27-32</t>
  </si>
  <si>
    <t>Jakkrit Dhanadith, Sudawan Somjai, Pornkul Suksod</t>
  </si>
  <si>
    <t>The model to increase the effectiveness of modern corporate management, apartment rental residences</t>
  </si>
  <si>
    <t>33-38</t>
  </si>
  <si>
    <t>Kaimuk Hatakaroon, Sudawan Somjai, Withilak Chantanasombat</t>
  </si>
  <si>
    <t>39-42</t>
  </si>
  <si>
    <t>Praneet Khwanpremruethai, Sudawan Somjai, Chandej Charoenwiriyakul</t>
  </si>
  <si>
    <t>การบริหารจัดการโลจิสติกส์ด้านการขนส่งอุตสาหกรรมอาหารและเครื่องดื่ม</t>
  </si>
  <si>
    <t>100-102</t>
  </si>
  <si>
    <t>ณัฐวัฒน์ สังสิทธิสวัสดิ์, ชาญเดช เจริญวิริยะกุล, อัครมณี สมใจ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</si>
  <si>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</si>
  <si>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106-108</t>
  </si>
  <si>
    <t>ปุณิกา โชติสรางกูล, ชาญเดช เจริญวิริยะกุล, อัครมณี สมใจ</t>
  </si>
  <si>
    <t>การส่งเสริมอาชีพช่องทางการหารายได้ในสถานการณ์ระบาดโควิด 19 ในเขตกรุงเทพมหานคร</t>
  </si>
  <si>
    <t>103-105</t>
  </si>
  <si>
    <t>ณัฐชยา ไชยมงคล, ชาญเดช เจริญวิริยะกุล, อัครมณี สมใจ</t>
  </si>
  <si>
    <t>บัญชีผู้สำเร็จการศึกษา</t>
  </si>
  <si>
    <t>รอบที่ 1/2564 วันที่ 11 ตุลาคม 2564</t>
  </si>
  <si>
    <t>ลำดับที่</t>
  </si>
  <si>
    <t>ชื่อ-สกุล ผู้สำเร็จการศึกษา</t>
  </si>
  <si>
    <t>คณะ/วิทยาลัย</t>
  </si>
  <si>
    <t>หลักสูตร</t>
  </si>
  <si>
    <t>วันที่อนุมัติการสำเร็จ</t>
  </si>
  <si>
    <t>นางเรณู ผ่องเสรี</t>
  </si>
  <si>
    <t>ปรัชญาดุษฎีบัณฑิต</t>
  </si>
  <si>
    <t>19 ก.พ.64</t>
  </si>
  <si>
    <t>นางสาวพิกุลแก้ว หอมหวล</t>
  </si>
  <si>
    <t>วิทยาศาสตรมหาบัณฑิต</t>
  </si>
  <si>
    <t>17 มี.ค.63</t>
  </si>
  <si>
    <t>นายนพดล โปธิตา</t>
  </si>
  <si>
    <t>30 มี.ค.64</t>
  </si>
  <si>
    <t>นางสาวอภิชญา เกียรติอุบลไพบูลย์</t>
  </si>
  <si>
    <t>16 มิ.ย.64</t>
  </si>
  <si>
    <t>นางสาวธัญญนันช์ ณัฐนนท์ชญนัท</t>
  </si>
  <si>
    <t>19 มิ.ย.64</t>
  </si>
  <si>
    <t>นายบุญยิ่ง เจริญฐิติวงศ์</t>
  </si>
  <si>
    <t>27 มี.ค.64</t>
  </si>
  <si>
    <t>นางสาวปวีณา บุญผดุง</t>
  </si>
  <si>
    <t>12 ก.ค.64</t>
  </si>
  <si>
    <t>นางสาวปิยพรรณ หันนาคินทร์</t>
  </si>
  <si>
    <t>3 เม.ย.64</t>
  </si>
  <si>
    <t>พันเอกร่มไทร วงษ์เจริญ</t>
  </si>
  <si>
    <t>16 ก.ค.64</t>
  </si>
  <si>
    <t>นายวิกรม ปิติสุข</t>
  </si>
  <si>
    <t>พันตำรวจเอกสุรินทร์ ชาวศรีทอง</t>
  </si>
  <si>
    <t>13 ก.ค.64</t>
  </si>
  <si>
    <t>จ่าเอกดิเรก เรียงทอง</t>
  </si>
  <si>
    <t>วิทยาลัยนวัตกรรมการและการจัดการ</t>
  </si>
  <si>
    <t>17 ก.ย.63</t>
  </si>
  <si>
    <t>นางดุจดาว บุญนาค</t>
  </si>
  <si>
    <t>4 มี.ค.64</t>
  </si>
  <si>
    <t>นางสาวบุญจิรา เสนานิมิต</t>
  </si>
  <si>
    <t>ศิลปกรรมศาสตร์</t>
  </si>
  <si>
    <t>ศิลปศาสตรมหาบัณฑิต</t>
  </si>
  <si>
    <t>3 มี.ค.64</t>
  </si>
  <si>
    <t>นางสาวณัฐริกานต์ แก้วโกลฐาฏ์</t>
  </si>
  <si>
    <t>บริหารธุรกิจดุษฎีบัณฑิต</t>
  </si>
  <si>
    <t>11 มิ.ย.64</t>
  </si>
  <si>
    <t>นายอานุภาพ คีรีพัฒน์</t>
  </si>
  <si>
    <t>นางสาวกนกพร พิมลศิริ</t>
  </si>
  <si>
    <t>บริหารธุรกิจมหาบัณฑิต</t>
  </si>
  <si>
    <t>25 มี.ค.64</t>
  </si>
  <si>
    <t>นางสาวกมลชนก กุลวงศ์</t>
  </si>
  <si>
    <t>1 เม.ย.64</t>
  </si>
  <si>
    <t>นางสาวกรรณิการ์ ศรีพนมวรรณ</t>
  </si>
  <si>
    <t>18 มิ.ย.64</t>
  </si>
  <si>
    <t>นางสาวขวัญชนก อศูรย์</t>
  </si>
  <si>
    <t>ว่าที่ร้อยตรีฉัตรกวินทร์ ร่วมรักษ์</t>
  </si>
  <si>
    <t>ว่าที่ร้อยตรีหญิงชญาภา ไทยสงวนวรกุล</t>
  </si>
  <si>
    <t>14 มิ.ย.64</t>
  </si>
  <si>
    <t>นายชลิท เอกจิโรภาส</t>
  </si>
  <si>
    <t>15 มิ.ย.64</t>
  </si>
  <si>
    <t>นางสาวพิริยาภรณ์ บุญพิไล</t>
  </si>
  <si>
    <t>17 พ.ค.64</t>
  </si>
  <si>
    <t>นางสาวมนสา สมพลกรัง</t>
  </si>
  <si>
    <t>24 มี.ค.64</t>
  </si>
  <si>
    <t>นางสาวรุจิเรศน์ สมอาด</t>
  </si>
  <si>
    <t>นางสาววรวลัญช์ วิวรรธน์นิธิ</t>
  </si>
  <si>
    <t>27 พ.ค.64</t>
  </si>
  <si>
    <t>นางสาววัญญา ปูคะวนัช</t>
  </si>
  <si>
    <t>นางสาววัชราภรณ์ โสมะภีร์</t>
  </si>
  <si>
    <t>นางสาววิมล โชติประสงค์</t>
  </si>
  <si>
    <t>นายวีราภาส์ แจ่มปัญญา</t>
  </si>
  <si>
    <t>นางสาวศุภสุตา พยัฆเกรง</t>
  </si>
  <si>
    <t>นายอิษวัต ดุลยเวสาสุข</t>
  </si>
  <si>
    <t>19 มี.ค.64</t>
  </si>
  <si>
    <t>นางสาวกรณิศา สงวนศิลป์</t>
  </si>
  <si>
    <t>5 มี.ค.64</t>
  </si>
  <si>
    <t>นายณัฐพล ตันวิพัฒน์</t>
  </si>
  <si>
    <t>นายณัฐวุฒิ จิตรบูรณ์</t>
  </si>
  <si>
    <t>24 ก.พ.64</t>
  </si>
  <si>
    <t>นางสาวเบญจวรรณ ยศระวาส</t>
  </si>
  <si>
    <t>21 ต.ค.63</t>
  </si>
  <si>
    <t>นางสาวพรรัตน์ ชาญชวณิชย์</t>
  </si>
  <si>
    <t>6 ส.ค.64</t>
  </si>
  <si>
    <t>นางสาววัลวลี บัวเปลี่ยนสี</t>
  </si>
  <si>
    <t>25 ก.พ.64</t>
  </si>
  <si>
    <t>นายอิสวุฒณ์ อ่อนโพธิ์ชา</t>
  </si>
  <si>
    <t>รัฐศาสตรดุษฎีบัณฑิต</t>
  </si>
  <si>
    <t>20 พ.ค.64</t>
  </si>
  <si>
    <t>นายทรงยศ ใจวงษ์</t>
  </si>
  <si>
    <t>รัฐศาสตรมหาบัณฑิต</t>
  </si>
  <si>
    <t>15 ธ.ค.63</t>
  </si>
  <si>
    <t>พันตำรวจโทธียาฌพัตท์ รังสีพราหมณกุล</t>
  </si>
  <si>
    <t>19 พ.ค.64</t>
  </si>
  <si>
    <t>จ่าอากาศเอกโยธิน มีสมวิทย์</t>
  </si>
  <si>
    <t>8 ต.ค.63</t>
  </si>
  <si>
    <t>นายวรวรรธน์ ทรัพย์ศิริผล</t>
  </si>
  <si>
    <t>29 ก.ค.64</t>
  </si>
  <si>
    <t>ว่าที่พันตำรวจตรีหญิงสุภี นะที</t>
  </si>
  <si>
    <t>นายหาญณรงค์ ทองรอด</t>
  </si>
  <si>
    <t>21 ธ.ค.63</t>
  </si>
  <si>
    <t>จ่าอากาศเอกเอี๊ยะฮ์ซาน หืมมะ</t>
  </si>
  <si>
    <t>นางสาวจินตนา ดำรงสันติธรรม</t>
  </si>
  <si>
    <t>การจัดการมหาบัณฑิต</t>
  </si>
  <si>
    <t>นายตองพล คำตัน</t>
  </si>
  <si>
    <t>นางรวีวรรณ แสงสุรีย์พรชัย</t>
  </si>
  <si>
    <t>นางสาวสุพินดา กิจทวี</t>
  </si>
  <si>
    <t>20 ม.ค.64</t>
  </si>
  <si>
    <t>นางสาวสุภัทรา รามสูตร</t>
  </si>
  <si>
    <t>รอบที่ 2/2564 วันที่ 8 พฤศจิกายน 2564</t>
  </si>
  <si>
    <t>นางสาวณัฐสุดา ตะเภาพงษ์</t>
  </si>
  <si>
    <t>ครุศาสตรมหาบัณฑิต</t>
  </si>
  <si>
    <t>23 ก.ย.62</t>
  </si>
  <si>
    <t>นางสาวนาดิร โยธาสมุทร</t>
  </si>
  <si>
    <t>1 ก.ค.63</t>
  </si>
  <si>
    <t>นางสาวสาธิตา แดงภิรมย์</t>
  </si>
  <si>
    <t>31 มี.ค.64</t>
  </si>
  <si>
    <t>2 เม.ย.64</t>
  </si>
  <si>
    <t>นางสาวสุภัสสร ฉิมเฉิด</t>
  </si>
  <si>
    <t>การจัดการสิ่งแวดล้องอุตสาหกรรม</t>
  </si>
  <si>
    <t>นางสาวสราทิพย์ หาสุนทรี</t>
  </si>
  <si>
    <t>นายธีรพล มั่นพีริยะกุล</t>
  </si>
  <si>
    <t>นางสาวอภิญญารัชต์ จรัชพรวราภัทร์</t>
  </si>
  <si>
    <t>พันเอกชัยพล สุวัฒนฤกษ์</t>
  </si>
  <si>
    <t>18 ก.พ.64</t>
  </si>
  <si>
    <t>นางสาวชมภู สายเสมา</t>
  </si>
  <si>
    <t>นายณธกร คุ้มเพชร</t>
  </si>
  <si>
    <t>นางพรรณวิภา ปิยัมปุตระ</t>
  </si>
  <si>
    <t>17 ก.พ.64</t>
  </si>
  <si>
    <t>นางสาวภาวิดา ค้าขาย</t>
  </si>
  <si>
    <t>19 ต.ค.64</t>
  </si>
  <si>
    <t>นายสันติ อี่ยมวุฒิปรีชา</t>
  </si>
  <si>
    <t>นางสาวอรุณศรี รัตนธัญญาภรณ์</t>
  </si>
  <si>
    <t>นายเอกชัย ยังวาณิช</t>
  </si>
  <si>
    <t>นายศรายุทธ รัตนภูมิ</t>
  </si>
  <si>
    <t>20 ส.ค.64</t>
  </si>
  <si>
    <t>นางสาวอัจฉริยา พุทธชิโนรสสกล</t>
  </si>
  <si>
    <t>22 พ.ค.64</t>
  </si>
  <si>
    <t>นางสุภา พูลล้น</t>
  </si>
  <si>
    <t>นายอภิชา แพงชาลี</t>
  </si>
  <si>
    <t>นางสาวดวงกมล พลศิริพิพัฒน์</t>
  </si>
  <si>
    <t>รัฐประศาสนศาสตรมหาบัณฑิต</t>
  </si>
  <si>
    <t>รัฐประสานศาสตร์</t>
  </si>
  <si>
    <t>1 มิ.ย.64</t>
  </si>
  <si>
    <t>12 มี.ค.64</t>
  </si>
  <si>
    <t>นางสาวมณฑาทิพย์ ศิริสุมทุม</t>
  </si>
  <si>
    <t>27 ม.ค.64</t>
  </si>
  <si>
    <t>จ่าสิบเอกวีระยุทธ สมหมาย</t>
  </si>
  <si>
    <t>พันตำรวจเอกคำสิงห์ ศียาภัย</t>
  </si>
  <si>
    <t>30 ก.ค.64</t>
  </si>
  <si>
    <t>นางสาวจิราวรรณ ทองประจวบโชค</t>
  </si>
  <si>
    <t>นายณกฤติกา ทรัพย์พ่วง</t>
  </si>
  <si>
    <t>22 ก.พ.64</t>
  </si>
  <si>
    <t>พระสนธยา พุทธสาธร(กันเติม)</t>
  </si>
  <si>
    <t>นางสาวอนงค์นาฎ ศรีรักภักดี</t>
  </si>
  <si>
    <t>19 ม.ค.64</t>
  </si>
  <si>
    <t>นางจิตราพร แก้วพรม</t>
  </si>
  <si>
    <t>9 ก.ย.63</t>
  </si>
  <si>
    <t>พระทอง บุตรดี</t>
  </si>
  <si>
    <t>นายพิศุทธิ์ศักดิ์ กุลสาร</t>
  </si>
  <si>
    <t>24 ต.ค.63</t>
  </si>
  <si>
    <t>นายทองพิทักษ์ ฮวบบางยาง</t>
  </si>
  <si>
    <t>31 ก.ค.64</t>
  </si>
  <si>
    <t>นายชัยญา นพคุณวิจัย</t>
  </si>
  <si>
    <t>1 พ.คซ63</t>
  </si>
  <si>
    <t>นางสาวปัทมา ทองธรรมชาติ</t>
  </si>
  <si>
    <t>นางสาวสุพัตราพร คุ้มทรัพย์</t>
  </si>
  <si>
    <t>2 พ.ค.63</t>
  </si>
  <si>
    <t>นางกัญจน์พร มั่งมี</t>
  </si>
  <si>
    <t>2 ก.ย.64</t>
  </si>
  <si>
    <t>นายวัฐวิชญ์ วัจนปรีชาศักดิ์</t>
  </si>
  <si>
    <t>28 ส.ค.64</t>
  </si>
  <si>
    <t>Mr.Dejun Zhang</t>
  </si>
  <si>
    <t>31 ต.ค.64</t>
  </si>
  <si>
    <t>นายธัชกร นันทรัตนชัย</t>
  </si>
  <si>
    <t>19 ต.ค.63</t>
  </si>
  <si>
    <t>นายปฏิพัทธ์ พิมุขทวีสิทธิ์</t>
  </si>
  <si>
    <t>20 ส.ค.63</t>
  </si>
  <si>
    <t>นายสุวัฒน์ นวลขาว</t>
  </si>
  <si>
    <t>25 ส.ค.64</t>
  </si>
  <si>
    <t>นางสาวหทัยรัตน์ บัณฑิตยารักษ์</t>
  </si>
  <si>
    <t>นายณัฐพล จุลแก้ว</t>
  </si>
  <si>
    <t>นางสาวธัญญพร มินาบูรณ์</t>
  </si>
  <si>
    <t>23 ก.ค.64</t>
  </si>
  <si>
    <t>นายประพันธ์ เอื้อเฟื้อ</t>
  </si>
  <si>
    <t>16 ส.ค.64</t>
  </si>
  <si>
    <t>นายพัชรพรหิรัญ อัครมนันตทิพ</t>
  </si>
  <si>
    <t>นางสาวภาวิดา สีอ่อน</t>
  </si>
  <si>
    <t>นางสาวสายสุนีย์ ฤทธิ์สอาด</t>
  </si>
  <si>
    <t>นางสาวสุชาฎา คงเมือง</t>
  </si>
  <si>
    <t>22 ก.ค.64</t>
  </si>
  <si>
    <t>นายสุธี วัฒนพันธ์</t>
  </si>
  <si>
    <t>นางสาวอุมาพร ทองฉ่ำ</t>
  </si>
  <si>
    <t>สิบเอกธีระพงษ์ คงมณี</t>
  </si>
  <si>
    <t>จ่าสิบเอกประกิจ สวนแก้วมณี</t>
  </si>
  <si>
    <t>จ่าสิบเอกปิยทัศน์ ตะโหนดงาม</t>
  </si>
  <si>
    <t>นางสาวมธุรส ใจดี</t>
  </si>
  <si>
    <t>นางสาวรัชณี กล่ำภู่</t>
  </si>
  <si>
    <t>นางสาววาริญนิศา วิจิตรวงศ์วาน</t>
  </si>
  <si>
    <t>24 ส.ค.64</t>
  </si>
  <si>
    <t>ร้อยตำรวจเอกวีรพันธุ์ ระมั่งทอง</t>
  </si>
  <si>
    <t>29 มิ.ย.63</t>
  </si>
  <si>
    <t>นางสาวสุมาธิกานต์ สังวาลไชย</t>
  </si>
  <si>
    <t>ร้อยตรีอมรเทพ วรเจริญ</t>
  </si>
  <si>
    <t>Mr.Baorui Wang</t>
  </si>
  <si>
    <t>Mr.Bin Wei</t>
  </si>
  <si>
    <t>Mr.Changshun Wu</t>
  </si>
  <si>
    <t>Mr.Chengji Chen</t>
  </si>
  <si>
    <t>MissJingjing Du</t>
  </si>
  <si>
    <t>MissMelhui Che</t>
  </si>
  <si>
    <t>MissMenghan Xu</t>
  </si>
  <si>
    <t>MissWi Guo</t>
  </si>
  <si>
    <t>Mr.Weiming Shen</t>
  </si>
  <si>
    <t>Mr.Wuqian Li</t>
  </si>
  <si>
    <t>Mr.Yidan Wang</t>
  </si>
  <si>
    <t>Mr.Yihe Guan</t>
  </si>
  <si>
    <t>MissYufeng Huang</t>
  </si>
  <si>
    <t>นายจักรพงศ์ มหาพันธุ์ทิพย์</t>
  </si>
  <si>
    <t>นางสาวจารุวรรณ วิภาคกิจอนันต์</t>
  </si>
  <si>
    <t>30 ส.ค.63</t>
  </si>
  <si>
    <t>นางสาวเบ็ญจมาภรณ์ คงบางปอ</t>
  </si>
  <si>
    <t>31 ส.ค.63</t>
  </si>
  <si>
    <t>นางรุ่งระพี มหาพันธุ์ทิพย์</t>
  </si>
  <si>
    <t>รอบที่ 4/2564</t>
  </si>
  <si>
    <t>ไม่มีนักศึกษาสำเร็จการศึกษา</t>
  </si>
  <si>
    <t>รอบที่ 5/2564 วันที่ 10 มกราคม 2565</t>
  </si>
  <si>
    <t>นางสาวกาญจนา รูปสูง</t>
  </si>
  <si>
    <t>17 มิ.ย.64</t>
  </si>
  <si>
    <t>นางสาวจันจิรา โชติเอี่ยม</t>
  </si>
  <si>
    <t>23 ก.พ.64</t>
  </si>
  <si>
    <t>นางสาวนุชนาฎ เพชรชำนาญ</t>
  </si>
  <si>
    <t>นางสาวปัทมา สุบรรณจุ้ย</t>
  </si>
  <si>
    <t>1 ก.ย.64</t>
  </si>
  <si>
    <t>นางสาววรัญญา พุทธคาวี</t>
  </si>
  <si>
    <t>นางสาววิจิตรา ไตรยวงค์</t>
  </si>
  <si>
    <t>นางสาวสมใจ แสนโคตร</t>
  </si>
  <si>
    <t>นายธราเทพ ศรีลาโพธิ์</t>
  </si>
  <si>
    <t>20 ก.ย.64</t>
  </si>
  <si>
    <t>นางสาวเพียรจิตร ศรีอุบล</t>
  </si>
  <si>
    <t>8 มิ.ย.64</t>
  </si>
  <si>
    <t>นางสาวนุชชุดา มารยาท</t>
  </si>
  <si>
    <t>ร้อยเอกจิราภรณ์ นนทะสุด</t>
  </si>
  <si>
    <t xml:space="preserve">การบริหารการพัฒนา </t>
  </si>
  <si>
    <t>17 ส.ค.64</t>
  </si>
  <si>
    <t>นางสาวณัฎฐณิชา ดวงจรัส</t>
  </si>
  <si>
    <t>30 ต.ค.64</t>
  </si>
  <si>
    <t>นางสาวดารารัตน์ วิจิตรโลภาพันธ์</t>
  </si>
  <si>
    <t>30 ก.ย.64</t>
  </si>
  <si>
    <t>นางสาวนิสรา แพทย์รังษี</t>
  </si>
  <si>
    <t>26 ก.ย.64</t>
  </si>
  <si>
    <t>นางสาวสุปราณี อุ๋ยยะเสถียร</t>
  </si>
  <si>
    <t>15 ต.ค.64</t>
  </si>
  <si>
    <t>นายอรรถวิทย์ วิทยกุล</t>
  </si>
  <si>
    <t>นางสาวศรินทิพย์ ดวนลี</t>
  </si>
  <si>
    <t>14 พ.ค.64</t>
  </si>
  <si>
    <t>นายศักดิ์ชัย เอี่ยมกระสินธุ์</t>
  </si>
  <si>
    <t>25 ก.ค.64</t>
  </si>
  <si>
    <t>นางสาวบวรนันท์ ดาวกระจ่าง</t>
  </si>
  <si>
    <t>วิทยาลัยการจัดการอุตสาหกรรมบริการ</t>
  </si>
  <si>
    <t>คณิตศาสตร์ศึกษา</t>
  </si>
  <si>
    <t>20 ก.ย.62</t>
  </si>
  <si>
    <t>MissXiaopu Guo</t>
  </si>
  <si>
    <t>นางสาวแพรวา ธนะพิรุฬท์</t>
  </si>
  <si>
    <t>26 พ.ค.64</t>
  </si>
  <si>
    <t>นางสาวเมธาวี ฮอฟมันน์</t>
  </si>
  <si>
    <t>นายพีรรัฐ วนาเฉลิม</t>
  </si>
  <si>
    <t>2 ก.ค.63</t>
  </si>
  <si>
    <t>นายกวินฉัตร์ ปกรณ์พงษ์วัฒนา</t>
  </si>
  <si>
    <t>การจัดการโลจิสติกส์และซัพพายเชน</t>
  </si>
  <si>
    <t>นายซิม อนวัชการ</t>
  </si>
  <si>
    <t>6 มี.ค.64</t>
  </si>
  <si>
    <t>นางสาวพิมภรณ์ ตันติสิริประเสริฐ</t>
  </si>
  <si>
    <t>นายภาณุพัฒน์ โพธิ์ทอง</t>
  </si>
  <si>
    <t>นายสนธยา การด</t>
  </si>
  <si>
    <t>นางสาวเนติมา ชูศร</t>
  </si>
  <si>
    <t>นางสาวพรพิฆเนศ สุวรรณโน</t>
  </si>
  <si>
    <t>นโยบายสาธารณะ</t>
  </si>
  <si>
    <t>นางสาวนริศ สาครนวิน</t>
  </si>
  <si>
    <t>รัฐศาสตรดุษฎบัณฑิต</t>
  </si>
  <si>
    <t>นายวัชรพล เกตุสุภะ</t>
  </si>
  <si>
    <t>นางสาวชนรรดา สว่างภพ</t>
  </si>
  <si>
    <t>นางสาวฐิติรัตน์ เกียรติบำรุง</t>
  </si>
  <si>
    <t>นายพิภัช สงวนไว้</t>
  </si>
  <si>
    <t>นางสาวพิสินันท์ สุสวัสดิ์ทองคำ</t>
  </si>
  <si>
    <t>นางสาววังสวัณ กรทองสกล</t>
  </si>
  <si>
    <t>นายสุรเชษฐ์ พอสม</t>
  </si>
  <si>
    <t>MissYaguan Li</t>
  </si>
  <si>
    <t>นางสาวกรรณิการ์ คงนาม</t>
  </si>
  <si>
    <t>นายณัฏฐโชติ จันทร์เพ็ชร</t>
  </si>
  <si>
    <t>นายพงษ์ธร แก้วยองผาง</t>
  </si>
  <si>
    <t>1 ต.ค.64</t>
  </si>
  <si>
    <t>นางสาวศิริภัทร นิติกรนุสรณ์</t>
  </si>
  <si>
    <t>นางสาวจรินทร์ธร ฟักคำ</t>
  </si>
  <si>
    <t>นางกันยา นภาพงษ์</t>
  </si>
  <si>
    <t>26 ต.ค.64</t>
  </si>
  <si>
    <t>นายชลัช วงศ์สงวน</t>
  </si>
  <si>
    <t>25 ต.ค.64</t>
  </si>
  <si>
    <t>นายพุทธิวัฒน์ ไวยวุฒิธนาภูมิ</t>
  </si>
  <si>
    <t>29 ส.ค.64</t>
  </si>
  <si>
    <t>นายศุภมิตร เทวารัตติกาล</t>
  </si>
  <si>
    <t>นางสาวอุษา เทวารัตติกาล</t>
  </si>
  <si>
    <t>29 ต.ค.64</t>
  </si>
  <si>
    <t>นายจิรทีปต์ ศรีดาวเดือน</t>
  </si>
  <si>
    <t>20 ต.ค.64</t>
  </si>
  <si>
    <t>นายภัทรพล ชาญชวณิชย์</t>
  </si>
  <si>
    <t>28 ก.ย.64</t>
  </si>
  <si>
    <t>นางอังคณา แดงประพันธ์</t>
  </si>
  <si>
    <t>นายฉัตรชกรณ์ ระบิล</t>
  </si>
  <si>
    <t>18 พ.ค.64</t>
  </si>
  <si>
    <t>นางสาวธญารี สานเมทา</t>
  </si>
  <si>
    <t>นางสาวนันทพร สุจิต</t>
  </si>
  <si>
    <t>นางสาวปริญาพร ปัญจมณี</t>
  </si>
  <si>
    <t>นางสาวศิริรัตน์ ชูกรณ์</t>
  </si>
  <si>
    <t>นายศุภโชค ศรีสุวรรณกุล</t>
  </si>
  <si>
    <t>นางสาวอิงอร ไผ่สุวัฒน์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</si>
</sst>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0.0"/>
    <numFmt numFmtId="188" formatCode="&quot;≥&quot;\ 0.00"/>
    <numFmt numFmtId="189" formatCode="0.0000"/>
    <numFmt numFmtId="190" formatCode="B1mmm\-yy"/>
  </numFmts>
  <fonts count="33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sz val="18"/>
      <color theme="1"/>
      <name val="Wingdings"/>
      <charset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sz val="16"/>
      <color rgb="FF212529"/>
      <name val="TH SarabunPSK"/>
      <family val="2"/>
    </font>
    <font>
      <sz val="16"/>
      <color rgb="FF202124"/>
      <name val="TH SarabunPSK"/>
      <family val="2"/>
    </font>
    <font>
      <sz val="11"/>
      <color theme="1"/>
      <name val="Calibri"/>
      <family val="2"/>
    </font>
    <font>
      <sz val="14"/>
      <color theme="1"/>
      <name val="Angsana New"/>
      <family val="1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8"/>
      <color theme="3"/>
      <name val="Tahoma"/>
      <family val="2"/>
      <charset val="222"/>
      <scheme val="major"/>
    </font>
    <font>
      <sz val="16"/>
      <color theme="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8" fillId="0" borderId="0"/>
    <xf numFmtId="0" fontId="30" fillId="0" borderId="0"/>
    <xf numFmtId="0" fontId="8" fillId="0" borderId="0"/>
    <xf numFmtId="0" fontId="31" fillId="0" borderId="0" applyNumberFormat="0" applyFill="0" applyBorder="0" applyAlignment="0" applyProtection="0"/>
  </cellStyleXfs>
  <cellXfs count="216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187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2" xfId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11" xfId="0" applyFont="1" applyFill="1" applyBorder="1" applyAlignment="1" applyProtection="1">
      <alignment horizontal="left" vertical="top" wrapText="1"/>
      <protection locked="0"/>
    </xf>
    <xf numFmtId="188" fontId="11" fillId="0" borderId="13" xfId="0" applyNumberFormat="1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7" borderId="8" xfId="0" applyFont="1" applyFill="1" applyBorder="1" applyAlignment="1" applyProtection="1">
      <alignment horizontal="center" vertical="top" wrapText="1"/>
      <protection locked="0"/>
    </xf>
    <xf numFmtId="2" fontId="6" fillId="4" borderId="8" xfId="0" applyNumberFormat="1" applyFont="1" applyFill="1" applyBorder="1" applyAlignment="1" applyProtection="1">
      <alignment horizontal="center" vertical="top" wrapText="1"/>
      <protection locked="0"/>
    </xf>
    <xf numFmtId="0" fontId="9" fillId="4" borderId="8" xfId="1" applyFont="1" applyFill="1" applyBorder="1" applyAlignment="1" applyProtection="1">
      <alignment horizontal="center"/>
      <protection locked="0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12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>
      <alignment horizontal="left" vertical="top"/>
    </xf>
    <xf numFmtId="2" fontId="3" fillId="4" borderId="0" xfId="0" applyNumberFormat="1" applyFont="1" applyFill="1" applyAlignment="1">
      <alignment horizontal="left" vertical="top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9" fillId="0" borderId="13" xfId="1" applyFont="1" applyBorder="1" applyAlignment="1" applyProtection="1">
      <alignment horizontal="center"/>
      <protection locked="0"/>
    </xf>
    <xf numFmtId="0" fontId="13" fillId="8" borderId="8" xfId="0" applyFont="1" applyFill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188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" fontId="9" fillId="3" borderId="8" xfId="0" applyNumberFormat="1" applyFont="1" applyFill="1" applyBorder="1" applyAlignment="1" applyProtection="1">
      <alignment horizontal="center" vertical="center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2" fontId="3" fillId="4" borderId="2" xfId="0" applyNumberFormat="1" applyFont="1" applyFill="1" applyBorder="1" applyAlignment="1" applyProtection="1">
      <alignment horizontal="center" vertical="top" wrapText="1"/>
      <protection locked="0"/>
    </xf>
    <xf numFmtId="189" fontId="3" fillId="4" borderId="2" xfId="0" applyNumberFormat="1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0" xfId="0" applyFont="1" applyFill="1" applyAlignment="1" applyProtection="1">
      <alignment horizontal="center" vertical="top" wrapText="1"/>
      <protection locked="0"/>
    </xf>
    <xf numFmtId="0" fontId="18" fillId="9" borderId="8" xfId="0" applyFont="1" applyFill="1" applyBorder="1" applyAlignment="1" applyProtection="1">
      <alignment horizontal="center" vertical="center" wrapText="1"/>
      <protection locked="0"/>
    </xf>
    <xf numFmtId="0" fontId="16" fillId="10" borderId="8" xfId="0" applyFont="1" applyFill="1" applyBorder="1" applyAlignment="1" applyProtection="1">
      <alignment horizontal="left" vertical="top" wrapText="1"/>
      <protection locked="0"/>
    </xf>
    <xf numFmtId="0" fontId="18" fillId="9" borderId="8" xfId="0" applyFont="1" applyFill="1" applyBorder="1" applyAlignment="1" applyProtection="1">
      <alignment horizontal="center" vertical="center"/>
      <protection locked="0"/>
    </xf>
    <xf numFmtId="0" fontId="18" fillId="9" borderId="8" xfId="0" applyFont="1" applyFill="1" applyBorder="1" applyAlignment="1" applyProtection="1">
      <alignment horizontal="center" vertical="center" wrapText="1"/>
      <protection locked="0"/>
    </xf>
    <xf numFmtId="0" fontId="19" fillId="7" borderId="8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 applyProtection="1">
      <alignment horizontal="center" vertical="top"/>
      <protection locked="0"/>
    </xf>
    <xf numFmtId="189" fontId="20" fillId="4" borderId="8" xfId="0" applyNumberFormat="1" applyFont="1" applyFill="1" applyBorder="1" applyAlignment="1" applyProtection="1">
      <alignment horizontal="center" vertical="top"/>
      <protection locked="0"/>
    </xf>
    <xf numFmtId="0" fontId="21" fillId="4" borderId="8" xfId="0" applyFont="1" applyFill="1" applyBorder="1" applyAlignment="1" applyProtection="1">
      <alignment horizontal="center" vertical="top"/>
      <protection locked="0"/>
    </xf>
    <xf numFmtId="0" fontId="3" fillId="11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/>
    </xf>
    <xf numFmtId="0" fontId="3" fillId="4" borderId="0" xfId="0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18" fillId="4" borderId="14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2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23" fillId="0" borderId="8" xfId="0" applyFont="1" applyBorder="1" applyAlignment="1" applyProtection="1">
      <alignment horizontal="center" vertical="top"/>
      <protection hidden="1"/>
    </xf>
    <xf numFmtId="14" fontId="3" fillId="0" borderId="8" xfId="0" applyNumberFormat="1" applyFont="1" applyBorder="1" applyAlignment="1" applyProtection="1">
      <alignment horizontal="left" vertical="top"/>
      <protection locked="0"/>
    </xf>
    <xf numFmtId="0" fontId="3" fillId="12" borderId="8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6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10" fillId="12" borderId="8" xfId="0" applyFont="1" applyFill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49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/>
      <protection locked="0"/>
    </xf>
    <xf numFmtId="14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17" fontId="3" fillId="0" borderId="8" xfId="0" applyNumberFormat="1" applyFont="1" applyBorder="1" applyAlignment="1" applyProtection="1">
      <alignment horizontal="center" vertical="top"/>
      <protection locked="0"/>
    </xf>
    <xf numFmtId="0" fontId="23" fillId="0" borderId="8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24" fillId="0" borderId="10" xfId="0" applyFont="1" applyBorder="1" applyAlignment="1">
      <alignment vertical="top"/>
    </xf>
    <xf numFmtId="190" fontId="25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3" fillId="0" borderId="9" xfId="0" applyFont="1" applyBorder="1" applyAlignment="1" applyProtection="1">
      <alignment horizontal="left" vertical="top"/>
      <protection locked="0"/>
    </xf>
    <xf numFmtId="0" fontId="24" fillId="0" borderId="0" xfId="0" applyFont="1" applyAlignment="1">
      <alignment horizontal="left" vertical="top"/>
    </xf>
    <xf numFmtId="0" fontId="24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vertical="top"/>
    </xf>
    <xf numFmtId="0" fontId="10" fillId="0" borderId="8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0" fontId="3" fillId="4" borderId="11" xfId="0" applyFont="1" applyFill="1" applyBorder="1" applyAlignment="1" applyProtection="1">
      <alignment horizontal="left" vertical="top"/>
      <protection locked="0"/>
    </xf>
    <xf numFmtId="15" fontId="3" fillId="4" borderId="8" xfId="0" applyNumberFormat="1" applyFont="1" applyFill="1" applyBorder="1" applyAlignment="1" applyProtection="1">
      <alignment horizontal="left" vertical="top"/>
      <protection locked="0"/>
    </xf>
    <xf numFmtId="14" fontId="3" fillId="0" borderId="24" xfId="0" applyNumberFormat="1" applyFont="1" applyBorder="1" applyAlignment="1">
      <alignment horizontal="left" vertical="top"/>
    </xf>
    <xf numFmtId="14" fontId="3" fillId="0" borderId="25" xfId="0" applyNumberFormat="1" applyFont="1" applyBorder="1" applyAlignment="1">
      <alignment horizontal="left" vertical="top"/>
    </xf>
    <xf numFmtId="0" fontId="5" fillId="0" borderId="10" xfId="2" applyFont="1" applyBorder="1" applyAlignment="1">
      <alignment horizontal="center" vertical="top" wrapText="1"/>
    </xf>
    <xf numFmtId="0" fontId="5" fillId="0" borderId="7" xfId="2" applyFont="1" applyBorder="1" applyAlignment="1">
      <alignment horizontal="center" vertical="top" wrapText="1"/>
    </xf>
    <xf numFmtId="0" fontId="5" fillId="0" borderId="11" xfId="2" applyFont="1" applyBorder="1" applyAlignment="1">
      <alignment horizontal="center" vertical="top" wrapText="1"/>
    </xf>
    <xf numFmtId="0" fontId="3" fillId="4" borderId="0" xfId="2" applyFont="1" applyFill="1"/>
    <xf numFmtId="0" fontId="16" fillId="4" borderId="5" xfId="2" applyFont="1" applyFill="1" applyBorder="1" applyAlignment="1">
      <alignment horizontal="center" vertical="center" wrapText="1"/>
    </xf>
    <xf numFmtId="0" fontId="16" fillId="4" borderId="6" xfId="2" applyFont="1" applyFill="1" applyBorder="1" applyAlignment="1">
      <alignment horizontal="center" vertical="center" wrapText="1"/>
    </xf>
    <xf numFmtId="0" fontId="19" fillId="3" borderId="8" xfId="3" applyFont="1" applyFill="1" applyBorder="1" applyAlignment="1">
      <alignment horizontal="center" vertical="center"/>
    </xf>
    <xf numFmtId="0" fontId="19" fillId="3" borderId="8" xfId="3" applyFont="1" applyFill="1" applyBorder="1" applyAlignment="1">
      <alignment horizontal="center" vertical="center"/>
    </xf>
    <xf numFmtId="0" fontId="16" fillId="3" borderId="8" xfId="2" applyFont="1" applyFill="1" applyBorder="1" applyAlignment="1">
      <alignment horizontal="center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13" borderId="8" xfId="2" applyFont="1" applyFill="1" applyBorder="1" applyAlignment="1">
      <alignment vertical="center" wrapText="1"/>
    </xf>
    <xf numFmtId="2" fontId="3" fillId="0" borderId="8" xfId="2" applyNumberFormat="1" applyFont="1" applyBorder="1" applyAlignment="1">
      <alignment horizontal="left" vertical="center" wrapText="1"/>
    </xf>
    <xf numFmtId="15" fontId="10" fillId="0" borderId="8" xfId="2" applyNumberFormat="1" applyFont="1" applyBorder="1" applyAlignment="1">
      <alignment horizontal="left" vertical="center"/>
    </xf>
    <xf numFmtId="0" fontId="10" fillId="0" borderId="8" xfId="3" applyFont="1" applyBorder="1" applyAlignment="1">
      <alignment horizontal="left" vertical="center"/>
    </xf>
    <xf numFmtId="0" fontId="3" fillId="14" borderId="8" xfId="2" applyFont="1" applyFill="1" applyBorder="1" applyAlignment="1">
      <alignment vertical="center" wrapText="1"/>
    </xf>
    <xf numFmtId="15" fontId="10" fillId="0" borderId="8" xfId="4" quotePrefix="1" applyNumberFormat="1" applyFont="1" applyFill="1" applyBorder="1" applyAlignment="1">
      <alignment horizontal="left" vertical="center"/>
    </xf>
    <xf numFmtId="0" fontId="10" fillId="15" borderId="8" xfId="3" applyFont="1" applyFill="1" applyBorder="1" applyAlignment="1">
      <alignment vertical="center"/>
    </xf>
    <xf numFmtId="0" fontId="32" fillId="16" borderId="8" xfId="2" applyFont="1" applyFill="1" applyBorder="1" applyAlignment="1">
      <alignment vertical="center" wrapText="1"/>
    </xf>
    <xf numFmtId="0" fontId="10" fillId="0" borderId="8" xfId="3" applyFont="1" applyBorder="1" applyAlignment="1">
      <alignment horizontal="left" vertical="center"/>
    </xf>
    <xf numFmtId="0" fontId="3" fillId="0" borderId="10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17" borderId="8" xfId="2" applyFont="1" applyFill="1" applyBorder="1" applyAlignment="1">
      <alignment vertical="center"/>
    </xf>
    <xf numFmtId="0" fontId="3" fillId="0" borderId="8" xfId="2" applyFont="1" applyBorder="1" applyAlignment="1">
      <alignment vertical="center"/>
    </xf>
    <xf numFmtId="0" fontId="3" fillId="4" borderId="8" xfId="2" applyFont="1" applyFill="1" applyBorder="1" applyAlignment="1">
      <alignment horizontal="left"/>
    </xf>
    <xf numFmtId="0" fontId="3" fillId="4" borderId="8" xfId="2" applyFont="1" applyFill="1" applyBorder="1" applyAlignment="1">
      <alignment horizontal="left"/>
    </xf>
    <xf numFmtId="0" fontId="3" fillId="14" borderId="8" xfId="2" applyFont="1" applyFill="1" applyBorder="1"/>
    <xf numFmtId="0" fontId="3" fillId="4" borderId="10" xfId="2" applyFont="1" applyFill="1" applyBorder="1"/>
    <xf numFmtId="0" fontId="3" fillId="4" borderId="11" xfId="2" applyFont="1" applyFill="1" applyBorder="1"/>
    <xf numFmtId="0" fontId="3" fillId="9" borderId="8" xfId="2" applyFont="1" applyFill="1" applyBorder="1"/>
    <xf numFmtId="0" fontId="3" fillId="4" borderId="8" xfId="2" applyFont="1" applyFill="1" applyBorder="1"/>
    <xf numFmtId="0" fontId="3" fillId="18" borderId="8" xfId="2" applyFont="1" applyFill="1" applyBorder="1"/>
    <xf numFmtId="0" fontId="3" fillId="4" borderId="8" xfId="2" applyFont="1" applyFill="1" applyBorder="1"/>
    <xf numFmtId="0" fontId="3" fillId="19" borderId="8" xfId="2" applyFont="1" applyFill="1" applyBorder="1"/>
    <xf numFmtId="0" fontId="3" fillId="4" borderId="10" xfId="2" applyFont="1" applyFill="1" applyBorder="1" applyAlignment="1">
      <alignment horizontal="left"/>
    </xf>
    <xf numFmtId="0" fontId="3" fillId="4" borderId="11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3" fillId="4" borderId="8" xfId="2" applyFont="1" applyFill="1" applyBorder="1" applyAlignment="1">
      <alignment horizontal="center"/>
    </xf>
    <xf numFmtId="0" fontId="3" fillId="7" borderId="8" xfId="2" applyFont="1" applyFill="1" applyBorder="1"/>
    <xf numFmtId="0" fontId="3" fillId="13" borderId="8" xfId="2" applyFont="1" applyFill="1" applyBorder="1"/>
    <xf numFmtId="0" fontId="3" fillId="15" borderId="8" xfId="2" applyFont="1" applyFill="1" applyBorder="1"/>
    <xf numFmtId="0" fontId="32" fillId="16" borderId="8" xfId="2" applyFont="1" applyFill="1" applyBorder="1"/>
    <xf numFmtId="0" fontId="3" fillId="4" borderId="0" xfId="2" applyFont="1" applyFill="1" applyAlignment="1">
      <alignment horizontal="center"/>
    </xf>
    <xf numFmtId="0" fontId="3" fillId="4" borderId="0" xfId="2" applyFont="1" applyFill="1"/>
    <xf numFmtId="0" fontId="6" fillId="4" borderId="2" xfId="2" applyFont="1" applyFill="1" applyBorder="1"/>
    <xf numFmtId="0" fontId="3" fillId="4" borderId="0" xfId="2" applyFont="1" applyFill="1" applyAlignment="1">
      <alignment horizontal="left"/>
    </xf>
    <xf numFmtId="0" fontId="32" fillId="5" borderId="8" xfId="2" applyFont="1" applyFill="1" applyBorder="1" applyAlignment="1">
      <alignment vertical="center"/>
    </xf>
    <xf numFmtId="0" fontId="3" fillId="4" borderId="10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center"/>
    </xf>
    <xf numFmtId="0" fontId="3" fillId="4" borderId="7" xfId="2" applyFont="1" applyFill="1" applyBorder="1" applyAlignment="1">
      <alignment horizontal="right"/>
    </xf>
    <xf numFmtId="0" fontId="3" fillId="4" borderId="7" xfId="2" applyFont="1" applyFill="1" applyBorder="1"/>
    <xf numFmtId="0" fontId="3" fillId="4" borderId="11" xfId="2" applyFont="1" applyFill="1" applyBorder="1" applyAlignment="1">
      <alignment horizontal="left"/>
    </xf>
    <xf numFmtId="0" fontId="6" fillId="4" borderId="0" xfId="2" applyFont="1" applyFill="1"/>
    <xf numFmtId="0" fontId="32" fillId="20" borderId="8" xfId="2" applyFont="1" applyFill="1" applyBorder="1"/>
    <xf numFmtId="0" fontId="3" fillId="4" borderId="4" xfId="2" applyFont="1" applyFill="1" applyBorder="1" applyAlignment="1">
      <alignment horizontal="center"/>
    </xf>
    <xf numFmtId="0" fontId="3" fillId="4" borderId="5" xfId="2" applyFont="1" applyFill="1" applyBorder="1"/>
    <xf numFmtId="0" fontId="6" fillId="4" borderId="5" xfId="2" applyFont="1" applyFill="1" applyBorder="1"/>
    <xf numFmtId="0" fontId="3" fillId="4" borderId="6" xfId="2" applyFont="1" applyFill="1" applyBorder="1" applyAlignment="1">
      <alignment horizontal="left"/>
    </xf>
    <xf numFmtId="0" fontId="3" fillId="5" borderId="8" xfId="2" applyFont="1" applyFill="1" applyBorder="1"/>
    <xf numFmtId="0" fontId="3" fillId="17" borderId="8" xfId="2" applyFont="1" applyFill="1" applyBorder="1"/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left"/>
    </xf>
  </cellXfs>
  <cellStyles count="5">
    <cellStyle name="Normal 2 2" xfId="2" xr:uid="{4BD76B08-36BC-4208-8C44-8E9D9315CAF2}"/>
    <cellStyle name="Title 2" xfId="4" xr:uid="{9A8407B1-F93F-4DDA-AF6F-DF10B60ACCB7}"/>
    <cellStyle name="ปกติ" xfId="0" builtinId="0"/>
    <cellStyle name="ปกติ 2 3 2" xfId="1" xr:uid="{633F61D2-5FCD-461C-8CB4-4281F0BACB1A}"/>
    <cellStyle name="ปกติ_ตัวชี้วัด 4.1" xfId="3" xr:uid="{284FAA49-A8E2-4B15-8125-C722888308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1D2032-3E08-4F28-A3F5-E0FAD4272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228601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78BFFE-4C24-44AD-AB50-02D782C72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2%20&#3648;&#3604;&#3639;&#3629;&#3609;/&#3648;&#3592;&#3657;&#3634;&#3616;&#3634;&#3614;/&#3610;&#3633;&#3603;&#3601;&#3636;&#3605;/2.1.2-2.1.3%20&#3614;.&#3618;.%206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rive\&#3585;&#3614;&#3619;.65\&#3619;&#3629;&#3610;%203%20&#3648;&#3604;&#3639;&#3629;&#3609;\2.1.2-2.1.3%20-%20&#3608;.&#3588;.6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rive\G1\&#3591;&#3634;&#3609;&#3611;&#3619;&#3632;&#3585;&#3633;&#3609;&#3607;&#3633;&#3657;&#3591;&#3627;&#3617;&#3604;\&#3615;&#3629;&#3619;&#3660;&#3617;%20&#3585;&#3614;&#3619;.65\&#3649;&#3610;&#3610;&#3648;&#3585;&#3655;&#3610;&#3586;&#3657;&#3629;&#3617;&#3641;&#3621;\2.1.2-2.1.3\2.1.2-2.1.3%20-%20&#3617;.&#3588;.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07\Downloads\2.1.2-2.1.3%20-%20&#3617;.&#3588;.65-&#3650;&#3621;&#3592;&#3636;&#362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cim256405\Documents\&#3652;&#3604;&#3619;&#3660;&#3615;&#3651;&#3627;&#3617;&#3656;%2010.7.64\4.%20&#3585;&#3614;&#3619;\14.%20&#3619;&#3634;&#3618;&#3591;&#3634;&#3609;&#3612;&#3621;&#3611;&#3619;&#3632;&#3592;&#3635;&#3648;&#3604;&#3639;&#3629;&#3609;\4.%20&#3617;.&#3588;.%2065\&#3585;&#3614;&#3619;.-&#3585;&#3592;&#3617;.-&#3617;&#3588;-65-&#3611;&#3640;&#3659;&#3618;\01-2.1.2-2.1.3%20-%20&#3617;.&#3588;.6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2-2565%20&#3619;&#3629;&#3610;%205%20&#3648;&#3604;&#3639;&#3629;&#360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บัญชีรายชื่อผู้สำเร็จการศึกษา"/>
      <sheetName val="รายละเอียด 2.1.2 2.1.3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/>
      <sheetData sheetId="1"/>
      <sheetData sheetId="2"/>
      <sheetData sheetId="3"/>
      <sheetData sheetId="4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.2"/>
      <sheetName val="2.1.3"/>
      <sheetName val="รายละเอียด 2.1.2 2.1.3"/>
      <sheetName val="บัญชีรายชื่อผู้สำเร็จการศึกษา"/>
      <sheetName val="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1 บทความฉบับสมบูรณ์ที่ตีพิมพ์ในลักษณะใดลักษณะหนึ่ง</v>
          </cell>
          <cell r="G19">
            <v>0.1</v>
          </cell>
        </row>
        <row r="20">
          <cell r="F20" t="str">
            <v>2 บทความฉบับสมบูรณ์ที่ตีพิมพ์ในรายงานสืบเนื่องจากการประชุมวิชาการระดับชาติ</v>
          </cell>
          <cell r="G20">
            <v>0.2</v>
          </cell>
        </row>
        <row r="21">
          <cell r="F21" t="str">
            <v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v>
          </cell>
          <cell r="G21">
            <v>0.4</v>
          </cell>
        </row>
        <row r="22">
          <cell r="F22" t="str">
            <v>4 ผลงานที่ได้รับการจดอนุสิทธิบัตร</v>
          </cell>
          <cell r="G22">
            <v>0.4</v>
          </cell>
        </row>
        <row r="23">
          <cell r="F23" t="str">
            <v>5 บทความที่ตีพิมพ์ในวารสารวิชาการที่ปรากฏในฐานข้อมูล TCI กลุ่มที่ 2</v>
          </cell>
          <cell r="G23">
            <v>0.6</v>
          </cell>
        </row>
        <row r="24">
          <cell r="F24" t="str">
            <v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v>
          </cell>
          <cell r="G24">
            <v>0.8</v>
          </cell>
        </row>
        <row r="25">
          <cell r="F25" t="str">
            <v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v>
          </cell>
          <cell r="G25">
            <v>1</v>
          </cell>
        </row>
        <row r="26">
          <cell r="F26" t="str">
            <v>8 ผลงานที่ได้รับการจดสิทธิบัตร</v>
          </cell>
          <cell r="G26">
            <v>1</v>
          </cell>
        </row>
        <row r="27">
          <cell r="F27" t="str">
            <v>9 งานสร้างสรรค์ที่มีการเผยแพร่สู่สาธารณะในลักษณะใดลักษณะหนึ่ง หรือผ่านสื่ออิเล็กทรอนิกส์ online</v>
          </cell>
          <cell r="G27">
            <v>0.2</v>
          </cell>
        </row>
        <row r="28">
          <cell r="F28" t="str">
            <v>10 งานสร้างสรรค์ที่ได้รับการเผยแพร่ในระดับสถาบัน</v>
          </cell>
          <cell r="G28">
            <v>0.4</v>
          </cell>
        </row>
        <row r="29">
          <cell r="F29" t="str">
            <v>11 งานสร้างสรรค์ที่ได้รับการเผยแพร่ในระดับชาติ</v>
          </cell>
          <cell r="G29">
            <v>0.6</v>
          </cell>
        </row>
        <row r="30">
          <cell r="F30" t="str">
            <v>12 งานสร้างสรรค์ที่ได้รับการเผยแพร่ในระดับความร่วมมือระหว่างประเทศ</v>
          </cell>
          <cell r="G30">
            <v>0.8</v>
          </cell>
        </row>
        <row r="31">
          <cell r="F31" t="str">
            <v>13 งานสร้างสรรค์ที่ได้รับการเผยแพร่ในระดับภูมิภาคอาเซียน/นานาชาติ</v>
          </cell>
          <cell r="G31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94423-0732-4572-A85D-7A27CE9915BA}">
  <sheetPr>
    <tabColor rgb="FFFFC000"/>
  </sheetPr>
  <dimension ref="A1:BF130"/>
  <sheetViews>
    <sheetView tabSelected="1" zoomScale="60" zoomScaleNormal="60" workbookViewId="0">
      <pane xSplit="3" ySplit="5" topLeftCell="Q6" activePane="bottomRight" state="frozen"/>
      <selection activeCell="V14" sqref="V14"/>
      <selection pane="topRight" activeCell="V14" sqref="V14"/>
      <selection pane="bottomLeft" activeCell="V14" sqref="V14"/>
      <selection pane="bottomRight" activeCell="V14" sqref="V14"/>
    </sheetView>
  </sheetViews>
  <sheetFormatPr defaultColWidth="9" defaultRowHeight="24" x14ac:dyDescent="0.3"/>
  <cols>
    <col min="1" max="2" width="9" style="82"/>
    <col min="3" max="3" width="22.75" style="82" customWidth="1"/>
    <col min="4" max="4" width="9" style="82"/>
    <col min="5" max="15" width="10" style="82" customWidth="1"/>
    <col min="16" max="17" width="9.5" style="82" customWidth="1"/>
    <col min="18" max="18" width="17.75" style="82" bestFit="1" customWidth="1"/>
    <col min="19" max="19" width="15.5" style="82" customWidth="1"/>
    <col min="20" max="20" width="18.5" style="82" customWidth="1"/>
    <col min="21" max="21" width="27.83203125" style="82" bestFit="1" customWidth="1"/>
    <col min="22" max="22" width="47" style="82" bestFit="1" customWidth="1"/>
    <col min="23" max="58" width="9" style="6"/>
    <col min="59" max="16384" width="9" style="82"/>
  </cols>
  <sheetData>
    <row r="1" spans="1:28" ht="30" x14ac:dyDescent="0.3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2</v>
      </c>
      <c r="T1" s="4"/>
      <c r="U1" s="5"/>
      <c r="V1" s="5"/>
    </row>
    <row r="2" spans="1:28" ht="30" x14ac:dyDescent="0.3">
      <c r="A2" s="7" t="s">
        <v>3</v>
      </c>
      <c r="B2" s="8"/>
      <c r="C2" s="9" t="s">
        <v>4</v>
      </c>
      <c r="D2" s="10"/>
      <c r="E2" s="11"/>
      <c r="F2" s="11"/>
      <c r="G2" s="12"/>
      <c r="H2" s="12"/>
      <c r="I2" s="12"/>
      <c r="J2" s="13"/>
      <c r="K2" s="11"/>
      <c r="L2" s="11"/>
      <c r="M2" s="11"/>
      <c r="N2" s="11"/>
      <c r="O2" s="11"/>
      <c r="P2" s="11"/>
      <c r="Q2" s="11"/>
      <c r="R2" s="11"/>
      <c r="S2" s="8" t="s">
        <v>5</v>
      </c>
      <c r="T2" s="14"/>
      <c r="U2" s="5"/>
      <c r="V2" s="5"/>
    </row>
    <row r="3" spans="1:28" s="6" customFormat="1" x14ac:dyDescent="0.3">
      <c r="A3" s="15" t="s">
        <v>6</v>
      </c>
      <c r="B3" s="15" t="s">
        <v>7</v>
      </c>
      <c r="C3" s="16"/>
      <c r="D3" s="16"/>
      <c r="E3" s="17" t="s">
        <v>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8" ht="21" customHeight="1" x14ac:dyDescent="0.3">
      <c r="A4" s="18" t="s">
        <v>9</v>
      </c>
      <c r="B4" s="19" t="s">
        <v>10</v>
      </c>
      <c r="C4" s="20"/>
      <c r="D4" s="21" t="s">
        <v>11</v>
      </c>
      <c r="E4" s="22" t="s">
        <v>12</v>
      </c>
      <c r="F4" s="23"/>
      <c r="G4" s="23"/>
      <c r="H4" s="23"/>
      <c r="I4" s="23"/>
      <c r="J4" s="24"/>
      <c r="K4" s="22" t="s">
        <v>13</v>
      </c>
      <c r="L4" s="23"/>
      <c r="M4" s="23"/>
      <c r="N4" s="23"/>
      <c r="O4" s="23"/>
      <c r="P4" s="24"/>
      <c r="Q4" s="25" t="s">
        <v>14</v>
      </c>
      <c r="R4" s="26" t="s">
        <v>15</v>
      </c>
      <c r="S4" s="21" t="s">
        <v>16</v>
      </c>
      <c r="T4" s="21" t="s">
        <v>17</v>
      </c>
      <c r="U4" s="27" t="s">
        <v>18</v>
      </c>
      <c r="V4" s="27" t="s">
        <v>19</v>
      </c>
    </row>
    <row r="5" spans="1:28" ht="21" customHeight="1" x14ac:dyDescent="0.3">
      <c r="A5" s="18"/>
      <c r="B5" s="28"/>
      <c r="C5" s="29"/>
      <c r="D5" s="30"/>
      <c r="E5" s="31">
        <v>0.2</v>
      </c>
      <c r="F5" s="31">
        <v>0.4</v>
      </c>
      <c r="G5" s="31">
        <v>0.6</v>
      </c>
      <c r="H5" s="31">
        <v>0.8</v>
      </c>
      <c r="I5" s="32">
        <v>1</v>
      </c>
      <c r="J5" s="32" t="s">
        <v>20</v>
      </c>
      <c r="K5" s="31">
        <v>0.2</v>
      </c>
      <c r="L5" s="31">
        <v>0.4</v>
      </c>
      <c r="M5" s="31">
        <v>0.6</v>
      </c>
      <c r="N5" s="31">
        <v>0.8</v>
      </c>
      <c r="O5" s="32">
        <v>1</v>
      </c>
      <c r="P5" s="32" t="s">
        <v>20</v>
      </c>
      <c r="Q5" s="33"/>
      <c r="R5" s="34"/>
      <c r="S5" s="30"/>
      <c r="T5" s="30"/>
      <c r="U5" s="27"/>
      <c r="V5" s="27"/>
    </row>
    <row r="6" spans="1:28" s="6" customFormat="1" ht="23.25" customHeight="1" x14ac:dyDescent="0.8">
      <c r="A6" s="35">
        <v>1</v>
      </c>
      <c r="B6" s="36" t="s">
        <v>21</v>
      </c>
      <c r="C6" s="37"/>
      <c r="D6" s="38">
        <v>100</v>
      </c>
      <c r="E6" s="39"/>
      <c r="F6" s="39"/>
      <c r="G6" s="39"/>
      <c r="H6" s="39"/>
      <c r="I6" s="39"/>
      <c r="J6" s="40">
        <f t="shared" ref="J6:J10" si="0">SUM(E6:I6)</f>
        <v>0</v>
      </c>
      <c r="K6" s="41">
        <f t="shared" ref="K6:O11" si="1">E6*K$5</f>
        <v>0</v>
      </c>
      <c r="L6" s="41">
        <f>F6*L$5</f>
        <v>0</v>
      </c>
      <c r="M6" s="41">
        <f t="shared" ref="M6:O10" si="2">G6*M$5</f>
        <v>0</v>
      </c>
      <c r="N6" s="41">
        <f t="shared" si="2"/>
        <v>0</v>
      </c>
      <c r="O6" s="41">
        <f t="shared" si="2"/>
        <v>0</v>
      </c>
      <c r="P6" s="41">
        <f t="shared" ref="P6:P11" si="3">SUM(K6:O6)</f>
        <v>0</v>
      </c>
      <c r="Q6" s="42"/>
      <c r="R6" s="43">
        <f>IFERROR(ROUND((P6/Q6)*100,2),0)</f>
        <v>0</v>
      </c>
      <c r="S6" s="44">
        <f>IF(R6=0,0,IF(R6="N/A",1,IF(R6&lt;=X$8,1,IF(R6=Y$8,2,IF(R6&lt;Y$8,(((R6-X$8)/AB$6)+1),IF(R6=Z$8,3,IF(R6&lt;Z$8,(((R6-Y$8)/AB$6)+2),IF(R6=AA$8,4,IF(R6&lt;AA$8,(((R6-Z$8)/AB$6)+3),IF(R6&gt;=AB$8,5,IF(R6&lt;AB$8,(((R6-AA$8)/AB$6)+4),0)))))))))))</f>
        <v>0</v>
      </c>
      <c r="T6" s="45" t="str">
        <f>IF(S6=5,"ü","û")</f>
        <v>û</v>
      </c>
      <c r="U6" s="43">
        <f>R6</f>
        <v>0</v>
      </c>
      <c r="V6" s="46" t="s">
        <v>22</v>
      </c>
      <c r="X6" s="47" t="s">
        <v>23</v>
      </c>
      <c r="Y6" s="47"/>
      <c r="Z6" s="47"/>
      <c r="AA6" s="47"/>
      <c r="AB6" s="48">
        <v>5</v>
      </c>
    </row>
    <row r="7" spans="1:28" s="6" customFormat="1" ht="23.25" customHeight="1" x14ac:dyDescent="0.8">
      <c r="A7" s="35">
        <v>2</v>
      </c>
      <c r="B7" s="36" t="s">
        <v>24</v>
      </c>
      <c r="C7" s="37"/>
      <c r="D7" s="38">
        <v>100</v>
      </c>
      <c r="E7" s="39"/>
      <c r="F7" s="39">
        <f>5</f>
        <v>5</v>
      </c>
      <c r="G7" s="39"/>
      <c r="H7" s="49">
        <f>2+1+1</f>
        <v>4</v>
      </c>
      <c r="I7" s="49">
        <f>1+3</f>
        <v>4</v>
      </c>
      <c r="J7" s="40">
        <f>SUM(E7:I7)</f>
        <v>13</v>
      </c>
      <c r="K7" s="41">
        <f>E7*K$5</f>
        <v>0</v>
      </c>
      <c r="L7" s="41">
        <f>F7*L$5</f>
        <v>2</v>
      </c>
      <c r="M7" s="41">
        <f t="shared" si="2"/>
        <v>0</v>
      </c>
      <c r="N7" s="41">
        <f t="shared" si="2"/>
        <v>3.2</v>
      </c>
      <c r="O7" s="41">
        <f t="shared" si="2"/>
        <v>4</v>
      </c>
      <c r="P7" s="41">
        <f t="shared" si="3"/>
        <v>9.1999999999999993</v>
      </c>
      <c r="Q7" s="50">
        <f>12+3+2+6+2</f>
        <v>25</v>
      </c>
      <c r="R7" s="43">
        <f t="shared" ref="R7:R10" si="4">IFERROR(ROUND((P7/Q7)*100,2),0)</f>
        <v>36.799999999999997</v>
      </c>
      <c r="S7" s="44">
        <f t="shared" ref="S7:S11" si="5">IF(R7=0,0,IF(R7="N/A",1,IF(R7&lt;=X$8,1,IF(R7=Y$8,2,IF(R7&lt;Y$8,(((R7-X$8)/AB$6)+1),IF(R7=Z$8,3,IF(R7&lt;Z$8,(((R7-Y$8)/AB$6)+2),IF(R7=AA$8,4,IF(R7&lt;AA$8,(((R7-Z$8)/AB$6)+3),IF(R7&gt;=AB$8,5,IF(R7&lt;AB$8,(((R7-AA$8)/AB$6)+4),0)))))))))))</f>
        <v>1</v>
      </c>
      <c r="T7" s="45" t="str">
        <f t="shared" ref="T7:T11" si="6">IF(S7=5,"ü","û")</f>
        <v>û</v>
      </c>
      <c r="U7" s="43">
        <f t="shared" ref="U7:U10" si="7">R7</f>
        <v>36.799999999999997</v>
      </c>
      <c r="V7" s="46" t="s">
        <v>22</v>
      </c>
      <c r="X7" s="51" t="s">
        <v>25</v>
      </c>
      <c r="Y7" s="51" t="s">
        <v>26</v>
      </c>
      <c r="Z7" s="51" t="s">
        <v>27</v>
      </c>
      <c r="AA7" s="51" t="s">
        <v>28</v>
      </c>
      <c r="AB7" s="51" t="s">
        <v>29</v>
      </c>
    </row>
    <row r="8" spans="1:28" s="6" customFormat="1" ht="23.25" customHeight="1" x14ac:dyDescent="0.8">
      <c r="A8" s="35">
        <v>3</v>
      </c>
      <c r="B8" s="36" t="s">
        <v>30</v>
      </c>
      <c r="C8" s="37"/>
      <c r="D8" s="38">
        <v>100</v>
      </c>
      <c r="E8" s="39"/>
      <c r="F8" s="39">
        <f>8</f>
        <v>8</v>
      </c>
      <c r="G8" s="39"/>
      <c r="H8" s="39"/>
      <c r="I8" s="39">
        <f>1+5+1</f>
        <v>7</v>
      </c>
      <c r="J8" s="40">
        <f t="shared" si="0"/>
        <v>15</v>
      </c>
      <c r="K8" s="41">
        <f t="shared" si="1"/>
        <v>0</v>
      </c>
      <c r="L8" s="41">
        <f>F8*L$5</f>
        <v>3.2</v>
      </c>
      <c r="M8" s="41">
        <f t="shared" si="2"/>
        <v>0</v>
      </c>
      <c r="N8" s="41">
        <f t="shared" si="2"/>
        <v>0</v>
      </c>
      <c r="O8" s="41">
        <f>I8*O$5</f>
        <v>7</v>
      </c>
      <c r="P8" s="41">
        <f t="shared" si="3"/>
        <v>10.199999999999999</v>
      </c>
      <c r="Q8" s="42">
        <f>2+8+1</f>
        <v>11</v>
      </c>
      <c r="R8" s="43">
        <f>IFERROR(ROUND((P8/Q8)*100,2),0)</f>
        <v>92.73</v>
      </c>
      <c r="S8" s="44">
        <f t="shared" si="5"/>
        <v>3.5460000000000007</v>
      </c>
      <c r="T8" s="45" t="str">
        <f t="shared" si="6"/>
        <v>û</v>
      </c>
      <c r="U8" s="43">
        <f t="shared" si="7"/>
        <v>92.73</v>
      </c>
      <c r="V8" s="46" t="s">
        <v>22</v>
      </c>
      <c r="X8" s="52">
        <v>80</v>
      </c>
      <c r="Y8" s="52">
        <v>85</v>
      </c>
      <c r="Z8" s="52">
        <v>90</v>
      </c>
      <c r="AA8" s="52">
        <v>95</v>
      </c>
      <c r="AB8" s="52">
        <v>100</v>
      </c>
    </row>
    <row r="9" spans="1:28" s="6" customFormat="1" ht="23.25" customHeight="1" x14ac:dyDescent="0.8">
      <c r="A9" s="35">
        <v>4</v>
      </c>
      <c r="B9" s="36" t="s">
        <v>31</v>
      </c>
      <c r="C9" s="37"/>
      <c r="D9" s="38">
        <v>100</v>
      </c>
      <c r="E9" s="39"/>
      <c r="F9" s="39">
        <f>4</f>
        <v>4</v>
      </c>
      <c r="G9" s="39"/>
      <c r="H9" s="39"/>
      <c r="I9" s="39">
        <f>1+8</f>
        <v>9</v>
      </c>
      <c r="J9" s="40">
        <f t="shared" si="0"/>
        <v>13</v>
      </c>
      <c r="K9" s="41">
        <f t="shared" si="1"/>
        <v>0</v>
      </c>
      <c r="L9" s="41">
        <f t="shared" si="1"/>
        <v>1.6</v>
      </c>
      <c r="M9" s="41">
        <f t="shared" si="2"/>
        <v>0</v>
      </c>
      <c r="N9" s="41">
        <f t="shared" si="2"/>
        <v>0</v>
      </c>
      <c r="O9" s="41">
        <f t="shared" si="1"/>
        <v>9</v>
      </c>
      <c r="P9" s="41">
        <f t="shared" si="3"/>
        <v>10.6</v>
      </c>
      <c r="Q9" s="42">
        <f>2+3</f>
        <v>5</v>
      </c>
      <c r="R9" s="43">
        <f t="shared" si="4"/>
        <v>212</v>
      </c>
      <c r="S9" s="44">
        <f>IF(R9=0,0,IF(R9="N/A",1,IF(R9&lt;=X$8,1,IF(R9=Y$8,2,IF(R9&lt;Y$8,(((R9-X$8)/AB$6)+1),IF(R9=Z$8,3,IF(R9&lt;Z$8,(((R9-Y$8)/AB$6)+2),IF(R9=AA$8,4,IF(R9&lt;AA$8,(((R9-Z$8)/AB$6)+3),IF(R9&gt;=AB$8,5,IF(R9&lt;AB$8,(((R9-AA$8)/AB$6)+4),0)))))))))))</f>
        <v>5</v>
      </c>
      <c r="T9" s="45" t="str">
        <f t="shared" si="6"/>
        <v>ü</v>
      </c>
      <c r="U9" s="43">
        <f t="shared" si="7"/>
        <v>212</v>
      </c>
      <c r="V9" s="46" t="s">
        <v>22</v>
      </c>
    </row>
    <row r="10" spans="1:28" s="6" customFormat="1" ht="23.25" customHeight="1" x14ac:dyDescent="0.8">
      <c r="A10" s="35">
        <v>5</v>
      </c>
      <c r="B10" s="36" t="s">
        <v>32</v>
      </c>
      <c r="C10" s="37"/>
      <c r="D10" s="38">
        <v>100</v>
      </c>
      <c r="E10" s="39"/>
      <c r="F10" s="39"/>
      <c r="G10" s="39">
        <v>1</v>
      </c>
      <c r="H10" s="39"/>
      <c r="I10" s="39"/>
      <c r="J10" s="40">
        <f t="shared" si="0"/>
        <v>1</v>
      </c>
      <c r="K10" s="41">
        <f>E10*K$5</f>
        <v>0</v>
      </c>
      <c r="L10" s="41">
        <f t="shared" si="1"/>
        <v>0</v>
      </c>
      <c r="M10" s="41">
        <f t="shared" si="2"/>
        <v>0.6</v>
      </c>
      <c r="N10" s="41">
        <f t="shared" si="2"/>
        <v>0</v>
      </c>
      <c r="O10" s="41">
        <f t="shared" si="1"/>
        <v>0</v>
      </c>
      <c r="P10" s="41">
        <f t="shared" si="3"/>
        <v>0.6</v>
      </c>
      <c r="Q10" s="42">
        <f>1+2+1</f>
        <v>4</v>
      </c>
      <c r="R10" s="43">
        <f t="shared" si="4"/>
        <v>15</v>
      </c>
      <c r="S10" s="44">
        <f t="shared" si="5"/>
        <v>1</v>
      </c>
      <c r="T10" s="45" t="str">
        <f t="shared" si="6"/>
        <v>û</v>
      </c>
      <c r="U10" s="43">
        <f t="shared" si="7"/>
        <v>15</v>
      </c>
      <c r="V10" s="46" t="s">
        <v>22</v>
      </c>
    </row>
    <row r="11" spans="1:28" s="6" customFormat="1" ht="23.25" customHeight="1" x14ac:dyDescent="0.8">
      <c r="A11" s="53" t="s">
        <v>20</v>
      </c>
      <c r="B11" s="54"/>
      <c r="C11" s="55"/>
      <c r="D11" s="56">
        <v>100</v>
      </c>
      <c r="E11" s="57">
        <f>SUM(E6:E10)</f>
        <v>0</v>
      </c>
      <c r="F11" s="57">
        <f t="shared" ref="F11:I11" si="8">SUM(F6:F10)</f>
        <v>17</v>
      </c>
      <c r="G11" s="57">
        <f t="shared" si="8"/>
        <v>1</v>
      </c>
      <c r="H11" s="57">
        <f t="shared" si="8"/>
        <v>4</v>
      </c>
      <c r="I11" s="57">
        <f t="shared" si="8"/>
        <v>20</v>
      </c>
      <c r="J11" s="57">
        <f>SUM(J6:J10)</f>
        <v>42</v>
      </c>
      <c r="K11" s="58">
        <f>E11*K$5</f>
        <v>0</v>
      </c>
      <c r="L11" s="58">
        <f>F11*L$5</f>
        <v>6.8000000000000007</v>
      </c>
      <c r="M11" s="58">
        <f t="shared" si="1"/>
        <v>0.6</v>
      </c>
      <c r="N11" s="58">
        <f t="shared" si="1"/>
        <v>3.2</v>
      </c>
      <c r="O11" s="58">
        <f t="shared" si="1"/>
        <v>20</v>
      </c>
      <c r="P11" s="58">
        <f t="shared" si="3"/>
        <v>30.6</v>
      </c>
      <c r="Q11" s="59">
        <f>SUM(Q6:Q10)</f>
        <v>45</v>
      </c>
      <c r="R11" s="60">
        <f>IFERROR(ROUND((P11/Q11)*100,2),0)</f>
        <v>68</v>
      </c>
      <c r="S11" s="61">
        <f t="shared" si="5"/>
        <v>1</v>
      </c>
      <c r="T11" s="62" t="str">
        <f t="shared" si="6"/>
        <v>û</v>
      </c>
      <c r="U11" s="63">
        <v>42.05</v>
      </c>
      <c r="V11" s="63"/>
    </row>
    <row r="12" spans="1:28" s="6" customFormat="1" ht="23.25" customHeight="1" x14ac:dyDescent="0.8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66"/>
      <c r="S12" s="67"/>
      <c r="T12" s="68"/>
      <c r="U12" s="69"/>
      <c r="V12" s="69"/>
    </row>
    <row r="13" spans="1:28" s="6" customFormat="1" ht="27" x14ac:dyDescent="0.3">
      <c r="A13" s="70" t="s">
        <v>33</v>
      </c>
      <c r="B13" s="70"/>
      <c r="C13" s="71" t="s">
        <v>34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2" t="s">
        <v>2</v>
      </c>
      <c r="S13" s="73" t="s">
        <v>35</v>
      </c>
      <c r="T13" s="73" t="s">
        <v>17</v>
      </c>
      <c r="U13" s="74" t="s">
        <v>18</v>
      </c>
      <c r="V13" s="75" t="s">
        <v>19</v>
      </c>
    </row>
    <row r="14" spans="1:28" s="6" customFormat="1" ht="37.5" customHeight="1" x14ac:dyDescent="0.3">
      <c r="A14" s="70"/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6">
        <v>3</v>
      </c>
      <c r="S14" s="77">
        <v>3</v>
      </c>
      <c r="T14" s="78" t="str">
        <f>IF(S14=5,"ü","û")</f>
        <v>û</v>
      </c>
      <c r="U14" s="79">
        <v>3</v>
      </c>
      <c r="V14" s="80" t="s">
        <v>22</v>
      </c>
    </row>
    <row r="15" spans="1:28" s="6" customFormat="1" x14ac:dyDescent="0.3"/>
    <row r="16" spans="1:28" s="6" customFormat="1" x14ac:dyDescent="0.3"/>
    <row r="17" spans="1:18" s="6" customFormat="1" x14ac:dyDescent="0.3"/>
    <row r="18" spans="1:18" s="6" customFormat="1" x14ac:dyDescent="0.3"/>
    <row r="19" spans="1:18" s="6" customFormat="1" x14ac:dyDescent="0.3"/>
    <row r="20" spans="1:18" s="6" customFormat="1" x14ac:dyDescent="0.3">
      <c r="A20" s="6" t="str">
        <f t="shared" ref="A20:R27" si="9">A4</f>
        <v>ลำดับ</v>
      </c>
      <c r="B20" s="6" t="str">
        <f t="shared" si="9"/>
        <v>หน่วยงาน</v>
      </c>
      <c r="C20" s="6">
        <f t="shared" si="9"/>
        <v>0</v>
      </c>
      <c r="D20" s="6" t="str">
        <f t="shared" si="9"/>
        <v>เป้าหมาย</v>
      </c>
      <c r="E20" s="81" t="str">
        <f t="shared" si="9"/>
        <v>จำนวนผลงานที่ตีพิมพ์ เผยแพร่ จำแนกตามระดับคุณภาพ (1)</v>
      </c>
      <c r="F20" s="81"/>
      <c r="G20" s="81"/>
      <c r="H20" s="81"/>
      <c r="I20" s="81"/>
      <c r="J20" s="81"/>
      <c r="K20" s="81" t="str">
        <f t="shared" si="9"/>
        <v>ผลรวมถ่วงน้ำหนักงานวิจัยหรืองานสร้างสรรค์ที่ตีพิมพ์หรือเผยแพร่ (2)</v>
      </c>
      <c r="L20" s="81"/>
      <c r="M20" s="81"/>
      <c r="N20" s="81"/>
      <c r="O20" s="81"/>
      <c r="P20" s="81"/>
      <c r="Q20" s="6" t="str">
        <f t="shared" si="9"/>
        <v>จำนวนผู้สำเร็จ</v>
      </c>
      <c r="R20" s="6" t="str">
        <f t="shared" si="9"/>
        <v>คิดเป็นร้อยละ</v>
      </c>
    </row>
    <row r="21" spans="1:18" s="6" customFormat="1" x14ac:dyDescent="0.3">
      <c r="A21" s="6">
        <f t="shared" si="9"/>
        <v>0</v>
      </c>
      <c r="B21" s="6">
        <f t="shared" si="9"/>
        <v>0</v>
      </c>
      <c r="C21" s="6" t="s">
        <v>10</v>
      </c>
      <c r="D21" s="6">
        <f t="shared" si="9"/>
        <v>0</v>
      </c>
      <c r="E21" s="6">
        <f t="shared" si="9"/>
        <v>0.2</v>
      </c>
      <c r="F21" s="6">
        <f t="shared" si="9"/>
        <v>0.4</v>
      </c>
      <c r="G21" s="6">
        <f t="shared" si="9"/>
        <v>0.6</v>
      </c>
      <c r="H21" s="6">
        <f t="shared" si="9"/>
        <v>0.8</v>
      </c>
      <c r="I21" s="6">
        <f t="shared" si="9"/>
        <v>1</v>
      </c>
      <c r="J21" s="6" t="s">
        <v>36</v>
      </c>
      <c r="K21" s="6">
        <f t="shared" si="9"/>
        <v>0.2</v>
      </c>
      <c r="L21" s="6">
        <f t="shared" si="9"/>
        <v>0.4</v>
      </c>
      <c r="M21" s="6">
        <f t="shared" si="9"/>
        <v>0.6</v>
      </c>
      <c r="N21" s="6">
        <f t="shared" si="9"/>
        <v>0.8</v>
      </c>
      <c r="O21" s="6">
        <f t="shared" si="9"/>
        <v>1</v>
      </c>
      <c r="P21" s="6" t="s">
        <v>37</v>
      </c>
      <c r="Q21" s="6" t="s">
        <v>38</v>
      </c>
      <c r="R21" s="6" t="s">
        <v>15</v>
      </c>
    </row>
    <row r="22" spans="1:18" s="6" customFormat="1" x14ac:dyDescent="0.3">
      <c r="A22" s="6">
        <f t="shared" si="9"/>
        <v>1</v>
      </c>
      <c r="B22" s="6" t="str">
        <f t="shared" si="9"/>
        <v>6) คณะศิลปกรรมศาสตร์</v>
      </c>
      <c r="C22" s="6" t="s">
        <v>39</v>
      </c>
      <c r="D22" s="6">
        <f t="shared" si="9"/>
        <v>100</v>
      </c>
      <c r="E22" s="6">
        <f t="shared" si="9"/>
        <v>0</v>
      </c>
      <c r="F22" s="6">
        <f t="shared" si="9"/>
        <v>0</v>
      </c>
      <c r="G22" s="6">
        <f t="shared" si="9"/>
        <v>0</v>
      </c>
      <c r="H22" s="6">
        <f t="shared" si="9"/>
        <v>0</v>
      </c>
      <c r="I22" s="6">
        <f t="shared" si="9"/>
        <v>0</v>
      </c>
      <c r="J22" s="6">
        <f t="shared" si="9"/>
        <v>0</v>
      </c>
      <c r="K22" s="6">
        <f t="shared" si="9"/>
        <v>0</v>
      </c>
      <c r="L22" s="6">
        <f t="shared" si="9"/>
        <v>0</v>
      </c>
      <c r="M22" s="6">
        <f t="shared" si="9"/>
        <v>0</v>
      </c>
      <c r="N22" s="6">
        <f t="shared" si="9"/>
        <v>0</v>
      </c>
      <c r="O22" s="6">
        <f t="shared" si="9"/>
        <v>0</v>
      </c>
      <c r="P22" s="6">
        <f t="shared" si="9"/>
        <v>0</v>
      </c>
      <c r="Q22" s="6">
        <f t="shared" si="9"/>
        <v>0</v>
      </c>
      <c r="R22" s="6">
        <f t="shared" si="9"/>
        <v>0</v>
      </c>
    </row>
    <row r="23" spans="1:18" s="6" customFormat="1" x14ac:dyDescent="0.3">
      <c r="A23" s="6">
        <f t="shared" si="9"/>
        <v>2</v>
      </c>
      <c r="B23" s="6" t="str">
        <f t="shared" si="9"/>
        <v>7) บัณฑิตวิทยาลัย</v>
      </c>
      <c r="C23" s="6" t="s">
        <v>40</v>
      </c>
      <c r="D23" s="6">
        <f t="shared" si="9"/>
        <v>100</v>
      </c>
      <c r="E23" s="6">
        <f t="shared" si="9"/>
        <v>0</v>
      </c>
      <c r="F23" s="6">
        <f t="shared" si="9"/>
        <v>5</v>
      </c>
      <c r="G23" s="6">
        <f t="shared" si="9"/>
        <v>0</v>
      </c>
      <c r="H23" s="6">
        <f t="shared" si="9"/>
        <v>4</v>
      </c>
      <c r="I23" s="6">
        <f t="shared" si="9"/>
        <v>4</v>
      </c>
      <c r="J23" s="6">
        <f t="shared" si="9"/>
        <v>13</v>
      </c>
      <c r="K23" s="6">
        <f t="shared" si="9"/>
        <v>0</v>
      </c>
      <c r="L23" s="6">
        <f t="shared" si="9"/>
        <v>2</v>
      </c>
      <c r="M23" s="6">
        <f t="shared" si="9"/>
        <v>0</v>
      </c>
      <c r="N23" s="6">
        <f t="shared" si="9"/>
        <v>3.2</v>
      </c>
      <c r="O23" s="6">
        <f t="shared" si="9"/>
        <v>4</v>
      </c>
      <c r="P23" s="6">
        <f t="shared" si="9"/>
        <v>9.1999999999999993</v>
      </c>
      <c r="Q23" s="6">
        <f t="shared" si="9"/>
        <v>25</v>
      </c>
      <c r="R23" s="6">
        <f t="shared" si="9"/>
        <v>36.799999999999997</v>
      </c>
    </row>
    <row r="24" spans="1:18" s="6" customFormat="1" x14ac:dyDescent="0.3">
      <c r="A24" s="6">
        <f t="shared" si="9"/>
        <v>3</v>
      </c>
      <c r="B24" s="6" t="str">
        <f t="shared" si="9"/>
        <v>8) วิทยาลัยนวัตกรรมและการจัดการ</v>
      </c>
      <c r="C24" s="6" t="s">
        <v>41</v>
      </c>
      <c r="D24" s="6">
        <f t="shared" si="9"/>
        <v>100</v>
      </c>
      <c r="E24" s="6">
        <f t="shared" si="9"/>
        <v>0</v>
      </c>
      <c r="F24" s="6">
        <f t="shared" si="9"/>
        <v>8</v>
      </c>
      <c r="G24" s="6">
        <f t="shared" si="9"/>
        <v>0</v>
      </c>
      <c r="H24" s="6">
        <f t="shared" si="9"/>
        <v>0</v>
      </c>
      <c r="I24" s="6">
        <f t="shared" si="9"/>
        <v>7</v>
      </c>
      <c r="J24" s="6">
        <f t="shared" si="9"/>
        <v>15</v>
      </c>
      <c r="K24" s="6">
        <f t="shared" si="9"/>
        <v>0</v>
      </c>
      <c r="L24" s="6">
        <f t="shared" si="9"/>
        <v>3.2</v>
      </c>
      <c r="M24" s="6">
        <f t="shared" si="9"/>
        <v>0</v>
      </c>
      <c r="N24" s="6">
        <f t="shared" si="9"/>
        <v>0</v>
      </c>
      <c r="O24" s="6">
        <f t="shared" si="9"/>
        <v>7</v>
      </c>
      <c r="P24" s="6">
        <f t="shared" si="9"/>
        <v>10.199999999999999</v>
      </c>
      <c r="Q24" s="6">
        <f t="shared" si="9"/>
        <v>11</v>
      </c>
      <c r="R24" s="6">
        <f t="shared" si="9"/>
        <v>92.73</v>
      </c>
    </row>
    <row r="25" spans="1:18" s="6" customFormat="1" x14ac:dyDescent="0.3">
      <c r="A25" s="6">
        <f t="shared" si="9"/>
        <v>4</v>
      </c>
      <c r="B25" s="6" t="str">
        <f t="shared" si="9"/>
        <v>11) วิทยาลัยโลจิสติกส์และซัพพลายเชน</v>
      </c>
      <c r="C25" s="6" t="s">
        <v>42</v>
      </c>
      <c r="D25" s="6">
        <f t="shared" si="9"/>
        <v>100</v>
      </c>
      <c r="E25" s="6">
        <f t="shared" si="9"/>
        <v>0</v>
      </c>
      <c r="F25" s="6">
        <f t="shared" si="9"/>
        <v>4</v>
      </c>
      <c r="G25" s="6">
        <f t="shared" si="9"/>
        <v>0</v>
      </c>
      <c r="H25" s="6">
        <f t="shared" si="9"/>
        <v>0</v>
      </c>
      <c r="I25" s="6">
        <f t="shared" si="9"/>
        <v>9</v>
      </c>
      <c r="J25" s="6">
        <f t="shared" si="9"/>
        <v>13</v>
      </c>
      <c r="K25" s="6">
        <f t="shared" si="9"/>
        <v>0</v>
      </c>
      <c r="L25" s="6">
        <f t="shared" si="9"/>
        <v>1.6</v>
      </c>
      <c r="M25" s="6">
        <f t="shared" si="9"/>
        <v>0</v>
      </c>
      <c r="N25" s="6">
        <f t="shared" si="9"/>
        <v>0</v>
      </c>
      <c r="O25" s="6">
        <f t="shared" si="9"/>
        <v>9</v>
      </c>
      <c r="P25" s="6">
        <f t="shared" si="9"/>
        <v>10.6</v>
      </c>
      <c r="Q25" s="6">
        <f t="shared" si="9"/>
        <v>5</v>
      </c>
      <c r="R25" s="6">
        <f t="shared" si="9"/>
        <v>212</v>
      </c>
    </row>
    <row r="26" spans="1:18" s="6" customFormat="1" x14ac:dyDescent="0.3">
      <c r="A26" s="6">
        <f t="shared" si="9"/>
        <v>5</v>
      </c>
      <c r="B26" s="6" t="str">
        <f t="shared" si="9"/>
        <v>13) วิทยาลัยการปกครองและการเมือง</v>
      </c>
      <c r="C26" s="6" t="s">
        <v>43</v>
      </c>
      <c r="D26" s="6">
        <f t="shared" si="9"/>
        <v>100</v>
      </c>
      <c r="E26" s="6">
        <f t="shared" si="9"/>
        <v>0</v>
      </c>
      <c r="F26" s="6">
        <f t="shared" si="9"/>
        <v>0</v>
      </c>
      <c r="G26" s="6">
        <f t="shared" si="9"/>
        <v>1</v>
      </c>
      <c r="H26" s="6">
        <f t="shared" si="9"/>
        <v>0</v>
      </c>
      <c r="I26" s="6">
        <f t="shared" si="9"/>
        <v>0</v>
      </c>
      <c r="J26" s="6">
        <f t="shared" si="9"/>
        <v>1</v>
      </c>
      <c r="K26" s="6">
        <f t="shared" si="9"/>
        <v>0</v>
      </c>
      <c r="L26" s="6">
        <f t="shared" si="9"/>
        <v>0</v>
      </c>
      <c r="M26" s="6">
        <f t="shared" si="9"/>
        <v>0.6</v>
      </c>
      <c r="N26" s="6">
        <f t="shared" si="9"/>
        <v>0</v>
      </c>
      <c r="O26" s="6">
        <f t="shared" si="9"/>
        <v>0</v>
      </c>
      <c r="P26" s="6">
        <f t="shared" si="9"/>
        <v>0.6</v>
      </c>
      <c r="Q26" s="6">
        <f t="shared" si="9"/>
        <v>4</v>
      </c>
      <c r="R26" s="6">
        <f t="shared" si="9"/>
        <v>15</v>
      </c>
    </row>
    <row r="27" spans="1:18" s="6" customFormat="1" x14ac:dyDescent="0.3">
      <c r="A27" s="6" t="str">
        <f t="shared" si="9"/>
        <v>รวม</v>
      </c>
      <c r="B27" s="6">
        <f t="shared" si="9"/>
        <v>0</v>
      </c>
      <c r="C27" s="6" t="s">
        <v>44</v>
      </c>
      <c r="D27" s="6">
        <f t="shared" si="9"/>
        <v>100</v>
      </c>
      <c r="E27" s="6">
        <f t="shared" si="9"/>
        <v>0</v>
      </c>
      <c r="F27" s="6">
        <f t="shared" si="9"/>
        <v>17</v>
      </c>
      <c r="G27" s="6">
        <f t="shared" si="9"/>
        <v>1</v>
      </c>
      <c r="H27" s="6">
        <f t="shared" si="9"/>
        <v>4</v>
      </c>
      <c r="I27" s="6">
        <f t="shared" si="9"/>
        <v>20</v>
      </c>
      <c r="J27" s="6">
        <f t="shared" si="9"/>
        <v>42</v>
      </c>
      <c r="K27" s="6">
        <f t="shared" si="9"/>
        <v>0</v>
      </c>
      <c r="L27" s="6">
        <f t="shared" si="9"/>
        <v>6.8000000000000007</v>
      </c>
      <c r="M27" s="6">
        <f t="shared" si="9"/>
        <v>0.6</v>
      </c>
      <c r="N27" s="6">
        <f t="shared" si="9"/>
        <v>3.2</v>
      </c>
      <c r="O27" s="6">
        <f t="shared" si="9"/>
        <v>20</v>
      </c>
      <c r="P27" s="6">
        <f t="shared" si="9"/>
        <v>30.6</v>
      </c>
      <c r="Q27" s="6">
        <f t="shared" si="9"/>
        <v>45</v>
      </c>
      <c r="R27" s="6">
        <f t="shared" si="9"/>
        <v>68</v>
      </c>
    </row>
    <row r="28" spans="1:18" s="6" customFormat="1" x14ac:dyDescent="0.3"/>
    <row r="29" spans="1:18" s="6" customFormat="1" x14ac:dyDescent="0.3"/>
    <row r="30" spans="1:18" s="6" customFormat="1" x14ac:dyDescent="0.3"/>
    <row r="31" spans="1:18" s="6" customFormat="1" x14ac:dyDescent="0.3"/>
    <row r="32" spans="1:18" s="6" customFormat="1" x14ac:dyDescent="0.3"/>
    <row r="33" spans="3:3" s="6" customFormat="1" x14ac:dyDescent="0.3">
      <c r="C33" s="6" t="s">
        <v>10</v>
      </c>
    </row>
    <row r="34" spans="3:3" s="6" customFormat="1" x14ac:dyDescent="0.3">
      <c r="C34" s="6" t="s">
        <v>45</v>
      </c>
    </row>
    <row r="35" spans="3:3" s="6" customFormat="1" x14ac:dyDescent="0.3"/>
    <row r="36" spans="3:3" s="6" customFormat="1" x14ac:dyDescent="0.3"/>
    <row r="37" spans="3:3" s="6" customFormat="1" x14ac:dyDescent="0.3"/>
    <row r="38" spans="3:3" s="6" customFormat="1" x14ac:dyDescent="0.3"/>
    <row r="39" spans="3:3" s="6" customFormat="1" x14ac:dyDescent="0.3"/>
    <row r="40" spans="3:3" s="6" customFormat="1" x14ac:dyDescent="0.3">
      <c r="C40" s="6" t="s">
        <v>46</v>
      </c>
    </row>
    <row r="41" spans="3:3" s="6" customFormat="1" x14ac:dyDescent="0.3">
      <c r="C41" s="6" t="s">
        <v>44</v>
      </c>
    </row>
    <row r="42" spans="3:3" s="6" customFormat="1" x14ac:dyDescent="0.3"/>
    <row r="43" spans="3:3" s="6" customFormat="1" x14ac:dyDescent="0.3"/>
    <row r="44" spans="3:3" s="6" customFormat="1" x14ac:dyDescent="0.3"/>
    <row r="45" spans="3:3" s="6" customFormat="1" x14ac:dyDescent="0.3"/>
    <row r="46" spans="3:3" s="6" customFormat="1" x14ac:dyDescent="0.3"/>
    <row r="47" spans="3:3" s="6" customFormat="1" x14ac:dyDescent="0.3"/>
    <row r="48" spans="3:3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</sheetData>
  <mergeCells count="28">
    <mergeCell ref="B10:C10"/>
    <mergeCell ref="A11:C11"/>
    <mergeCell ref="A13:B14"/>
    <mergeCell ref="C13:Q14"/>
    <mergeCell ref="E20:J20"/>
    <mergeCell ref="K20:P20"/>
    <mergeCell ref="U4:U5"/>
    <mergeCell ref="V4:V5"/>
    <mergeCell ref="B6:C6"/>
    <mergeCell ref="B7:C7"/>
    <mergeCell ref="B8:C8"/>
    <mergeCell ref="B9:C9"/>
    <mergeCell ref="E3:T3"/>
    <mergeCell ref="A4:A5"/>
    <mergeCell ref="B4:C5"/>
    <mergeCell ref="D4:D5"/>
    <mergeCell ref="E4:J4"/>
    <mergeCell ref="K4:P4"/>
    <mergeCell ref="Q4:Q5"/>
    <mergeCell ref="R4:R5"/>
    <mergeCell ref="S4:S5"/>
    <mergeCell ref="T4:T5"/>
    <mergeCell ref="A1:B1"/>
    <mergeCell ref="C1:R1"/>
    <mergeCell ref="S1:T1"/>
    <mergeCell ref="A2:B2"/>
    <mergeCell ref="G2:I2"/>
    <mergeCell ref="S2:T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9C07F-E337-4534-A1D3-4C522C177941}">
  <dimension ref="A1:BD331"/>
  <sheetViews>
    <sheetView zoomScale="70" zoomScaleNormal="70" workbookViewId="0">
      <pane xSplit="3" ySplit="4" topLeftCell="E208" activePane="bottomRight" state="frozen"/>
      <selection activeCell="V14" sqref="V14"/>
      <selection pane="topRight" activeCell="V14" sqref="V14"/>
      <selection pane="bottomLeft" activeCell="V14" sqref="V14"/>
      <selection pane="bottomRight" activeCell="V14" sqref="V14"/>
    </sheetView>
  </sheetViews>
  <sheetFormatPr defaultColWidth="9" defaultRowHeight="24" x14ac:dyDescent="0.3"/>
  <cols>
    <col min="1" max="1" width="9" style="82"/>
    <col min="2" max="2" width="18.75" style="82" bestFit="1" customWidth="1"/>
    <col min="3" max="3" width="23.08203125" style="82" customWidth="1"/>
    <col min="4" max="4" width="52.25" style="82" customWidth="1"/>
    <col min="5" max="6" width="13.08203125" style="82" customWidth="1"/>
    <col min="7" max="7" width="16.25" style="82" customWidth="1"/>
    <col min="8" max="8" width="32" style="82" customWidth="1"/>
    <col min="9" max="10" width="13" style="82" customWidth="1"/>
    <col min="11" max="11" width="26.25" style="82" customWidth="1"/>
    <col min="12" max="12" width="12.75" style="82" customWidth="1"/>
    <col min="13" max="13" width="23.75" style="82" customWidth="1"/>
    <col min="14" max="14" width="26.08203125" style="82" customWidth="1"/>
    <col min="15" max="56" width="9" style="6"/>
    <col min="57" max="16384" width="9" style="82"/>
  </cols>
  <sheetData>
    <row r="1" spans="1:15" ht="52.5" customHeight="1" x14ac:dyDescent="0.3">
      <c r="A1" s="83"/>
      <c r="B1" s="84" t="s">
        <v>47</v>
      </c>
      <c r="C1" s="85" t="s">
        <v>48</v>
      </c>
      <c r="D1" s="85"/>
      <c r="E1" s="85"/>
      <c r="F1" s="85"/>
      <c r="G1" s="85"/>
      <c r="H1" s="85"/>
      <c r="I1" s="85"/>
      <c r="J1" s="86"/>
      <c r="K1" s="86"/>
      <c r="L1" s="86"/>
      <c r="M1" s="87" t="s">
        <v>2</v>
      </c>
      <c r="N1" s="88"/>
      <c r="O1" s="89"/>
    </row>
    <row r="2" spans="1:15" ht="30" x14ac:dyDescent="0.3">
      <c r="A2" s="90"/>
      <c r="B2" s="91" t="s">
        <v>3</v>
      </c>
      <c r="C2" s="92" t="s">
        <v>4</v>
      </c>
      <c r="D2" s="93"/>
      <c r="E2" s="94"/>
      <c r="F2" s="94"/>
      <c r="G2" s="95"/>
      <c r="H2" s="93"/>
      <c r="I2" s="93"/>
      <c r="J2" s="93"/>
      <c r="K2" s="93"/>
      <c r="L2" s="93"/>
      <c r="M2" s="8" t="s">
        <v>5</v>
      </c>
      <c r="N2" s="14"/>
      <c r="O2" s="96"/>
    </row>
    <row r="3" spans="1:15" s="6" customFormat="1" ht="27" x14ac:dyDescent="0.3">
      <c r="A3" s="90"/>
      <c r="B3" s="97"/>
      <c r="C3" s="16" t="s">
        <v>49</v>
      </c>
      <c r="D3" s="16" t="s">
        <v>50</v>
      </c>
      <c r="F3" s="16"/>
      <c r="M3" s="98"/>
      <c r="N3" s="98"/>
    </row>
    <row r="4" spans="1:15" ht="135" x14ac:dyDescent="0.3">
      <c r="A4" s="99" t="s">
        <v>9</v>
      </c>
      <c r="B4" s="100" t="s">
        <v>51</v>
      </c>
      <c r="C4" s="100"/>
      <c r="D4" s="99" t="s">
        <v>52</v>
      </c>
      <c r="E4" s="101" t="s">
        <v>53</v>
      </c>
      <c r="F4" s="102" t="s">
        <v>54</v>
      </c>
      <c r="G4" s="102" t="s">
        <v>55</v>
      </c>
      <c r="H4" s="102" t="s">
        <v>56</v>
      </c>
      <c r="I4" s="102" t="s">
        <v>57</v>
      </c>
      <c r="J4" s="102" t="s">
        <v>58</v>
      </c>
      <c r="K4" s="102" t="s">
        <v>59</v>
      </c>
      <c r="L4" s="102" t="s">
        <v>60</v>
      </c>
      <c r="M4" s="102" t="s">
        <v>61</v>
      </c>
      <c r="N4" s="99" t="s">
        <v>62</v>
      </c>
    </row>
    <row r="5" spans="1:15" s="6" customFormat="1" x14ac:dyDescent="0.3">
      <c r="A5" s="103">
        <v>1</v>
      </c>
      <c r="B5" s="104" t="s">
        <v>63</v>
      </c>
      <c r="C5" s="105"/>
      <c r="D5" s="103" t="s">
        <v>64</v>
      </c>
      <c r="E5" s="103" t="s">
        <v>65</v>
      </c>
      <c r="F5" s="103" t="s">
        <v>66</v>
      </c>
      <c r="G5" s="106">
        <f>VLOOKUP(D5,'[1]000'!$F$19:$G$31,2,0)</f>
        <v>1</v>
      </c>
      <c r="H5" s="103" t="s">
        <v>67</v>
      </c>
      <c r="I5" s="107" t="s">
        <v>68</v>
      </c>
      <c r="J5" s="103" t="s">
        <v>69</v>
      </c>
      <c r="K5" s="103" t="s">
        <v>70</v>
      </c>
      <c r="L5" s="103" t="s">
        <v>71</v>
      </c>
      <c r="M5" s="103" t="s">
        <v>72</v>
      </c>
      <c r="N5" s="103" t="s">
        <v>73</v>
      </c>
    </row>
    <row r="6" spans="1:15" s="6" customFormat="1" x14ac:dyDescent="0.3">
      <c r="A6" s="103">
        <v>2</v>
      </c>
      <c r="B6" s="104" t="s">
        <v>74</v>
      </c>
      <c r="C6" s="105"/>
      <c r="D6" s="103" t="s">
        <v>75</v>
      </c>
      <c r="E6" s="103" t="s">
        <v>76</v>
      </c>
      <c r="F6" s="103" t="s">
        <v>66</v>
      </c>
      <c r="G6" s="106">
        <f>VLOOKUP(D6,'[1]000'!$F$19:$G$31,2,0)</f>
        <v>0.8</v>
      </c>
      <c r="H6" s="103" t="s">
        <v>77</v>
      </c>
      <c r="I6" s="107" t="s">
        <v>78</v>
      </c>
      <c r="J6" s="103" t="s">
        <v>79</v>
      </c>
      <c r="K6" s="103" t="s">
        <v>80</v>
      </c>
      <c r="L6" s="103" t="s">
        <v>71</v>
      </c>
      <c r="M6" s="103" t="s">
        <v>4</v>
      </c>
      <c r="N6" s="103" t="s">
        <v>81</v>
      </c>
    </row>
    <row r="7" spans="1:15" s="6" customFormat="1" x14ac:dyDescent="0.3">
      <c r="A7" s="103">
        <v>3</v>
      </c>
      <c r="B7" s="104" t="s">
        <v>82</v>
      </c>
      <c r="C7" s="105"/>
      <c r="D7" s="103" t="s">
        <v>75</v>
      </c>
      <c r="E7" s="103" t="s">
        <v>76</v>
      </c>
      <c r="F7" s="103" t="s">
        <v>66</v>
      </c>
      <c r="G7" s="106">
        <f>VLOOKUP(D7,'[1]000'!$F$19:$G$31,2,0)</f>
        <v>0.8</v>
      </c>
      <c r="H7" s="103" t="s">
        <v>77</v>
      </c>
      <c r="I7" s="107" t="s">
        <v>78</v>
      </c>
      <c r="J7" s="103" t="s">
        <v>83</v>
      </c>
      <c r="K7" s="103" t="s">
        <v>84</v>
      </c>
      <c r="L7" s="103" t="s">
        <v>71</v>
      </c>
      <c r="M7" s="103" t="s">
        <v>4</v>
      </c>
      <c r="N7" s="103" t="s">
        <v>81</v>
      </c>
    </row>
    <row r="8" spans="1:15" s="6" customFormat="1" x14ac:dyDescent="0.3">
      <c r="A8" s="103">
        <v>4</v>
      </c>
      <c r="B8" s="104" t="s">
        <v>85</v>
      </c>
      <c r="C8" s="105"/>
      <c r="D8" s="103" t="s">
        <v>86</v>
      </c>
      <c r="E8" s="103" t="s">
        <v>76</v>
      </c>
      <c r="F8" s="103" t="s">
        <v>66</v>
      </c>
      <c r="G8" s="106">
        <f>VLOOKUP(D8,'[1]000'!$F$19:$G$31,2,0)</f>
        <v>0.6</v>
      </c>
      <c r="H8" s="103" t="s">
        <v>87</v>
      </c>
      <c r="I8" s="107" t="s">
        <v>78</v>
      </c>
      <c r="J8" s="103" t="s">
        <v>88</v>
      </c>
      <c r="K8" s="103" t="s">
        <v>89</v>
      </c>
      <c r="L8" s="103" t="s">
        <v>90</v>
      </c>
      <c r="M8" s="103" t="s">
        <v>91</v>
      </c>
      <c r="N8" s="103" t="s">
        <v>92</v>
      </c>
    </row>
    <row r="9" spans="1:15" s="6" customFormat="1" x14ac:dyDescent="0.3">
      <c r="A9" s="108">
        <v>5</v>
      </c>
      <c r="B9" s="104" t="s">
        <v>93</v>
      </c>
      <c r="C9" s="105"/>
      <c r="D9" s="103" t="s">
        <v>64</v>
      </c>
      <c r="E9" s="103" t="s">
        <v>65</v>
      </c>
      <c r="F9" s="103" t="s">
        <v>66</v>
      </c>
      <c r="G9" s="106">
        <f>VLOOKUP(D9,'[1]000'!$F$19:$G$31,2,0)</f>
        <v>1</v>
      </c>
      <c r="H9" s="103" t="s">
        <v>67</v>
      </c>
      <c r="I9" s="107" t="s">
        <v>68</v>
      </c>
      <c r="J9" s="103" t="s">
        <v>94</v>
      </c>
      <c r="K9" s="103" t="s">
        <v>95</v>
      </c>
      <c r="L9" s="103" t="s">
        <v>71</v>
      </c>
      <c r="M9" s="103" t="s">
        <v>72</v>
      </c>
      <c r="N9" s="103" t="s">
        <v>73</v>
      </c>
    </row>
    <row r="10" spans="1:15" s="6" customFormat="1" x14ac:dyDescent="0.3">
      <c r="A10" s="108">
        <v>6</v>
      </c>
      <c r="B10" s="109" t="s">
        <v>96</v>
      </c>
      <c r="C10" s="105"/>
      <c r="D10" s="103" t="s">
        <v>64</v>
      </c>
      <c r="E10" s="103" t="s">
        <v>65</v>
      </c>
      <c r="F10" s="103" t="s">
        <v>66</v>
      </c>
      <c r="G10" s="106">
        <f>VLOOKUP(D10,'[1]000'!$F$19:$G$31,2,0)</f>
        <v>1</v>
      </c>
      <c r="H10" s="103" t="s">
        <v>67</v>
      </c>
      <c r="I10" s="107" t="s">
        <v>68</v>
      </c>
      <c r="J10" s="103" t="s">
        <v>97</v>
      </c>
      <c r="K10" s="103" t="s">
        <v>98</v>
      </c>
      <c r="L10" s="103" t="s">
        <v>71</v>
      </c>
      <c r="M10" s="103" t="s">
        <v>72</v>
      </c>
      <c r="N10" s="103" t="s">
        <v>73</v>
      </c>
    </row>
    <row r="11" spans="1:15" s="6" customFormat="1" x14ac:dyDescent="0.3">
      <c r="A11" s="108">
        <v>7</v>
      </c>
      <c r="B11" s="109" t="s">
        <v>99</v>
      </c>
      <c r="C11" s="105"/>
      <c r="D11" s="103" t="s">
        <v>64</v>
      </c>
      <c r="E11" s="103" t="s">
        <v>65</v>
      </c>
      <c r="F11" s="103" t="s">
        <v>66</v>
      </c>
      <c r="G11" s="106">
        <f>VLOOKUP(D11,'[1]000'!$F$19:$G$31,2,0)</f>
        <v>1</v>
      </c>
      <c r="H11" s="103" t="s">
        <v>67</v>
      </c>
      <c r="I11" s="107" t="s">
        <v>68</v>
      </c>
      <c r="J11" s="103" t="s">
        <v>100</v>
      </c>
      <c r="K11" s="103" t="s">
        <v>101</v>
      </c>
      <c r="L11" s="103" t="s">
        <v>71</v>
      </c>
      <c r="M11" s="103" t="s">
        <v>72</v>
      </c>
      <c r="N11" s="103" t="s">
        <v>73</v>
      </c>
    </row>
    <row r="12" spans="1:15" s="6" customFormat="1" x14ac:dyDescent="0.3">
      <c r="A12" s="108">
        <v>8</v>
      </c>
      <c r="B12" s="104" t="s">
        <v>102</v>
      </c>
      <c r="C12" s="105"/>
      <c r="D12" s="103" t="s">
        <v>64</v>
      </c>
      <c r="E12" s="103" t="s">
        <v>65</v>
      </c>
      <c r="F12" s="103" t="s">
        <v>66</v>
      </c>
      <c r="G12" s="106">
        <f>VLOOKUP(D12,'[1]000'!$F$19:$G$31,2,0)</f>
        <v>1</v>
      </c>
      <c r="H12" s="103" t="s">
        <v>67</v>
      </c>
      <c r="I12" s="107" t="s">
        <v>68</v>
      </c>
      <c r="J12" s="103" t="s">
        <v>103</v>
      </c>
      <c r="K12" s="103" t="s">
        <v>104</v>
      </c>
      <c r="L12" s="103" t="s">
        <v>71</v>
      </c>
      <c r="M12" s="103" t="s">
        <v>72</v>
      </c>
      <c r="N12" s="103" t="s">
        <v>73</v>
      </c>
    </row>
    <row r="13" spans="1:15" s="6" customFormat="1" x14ac:dyDescent="0.3">
      <c r="A13" s="108">
        <v>9</v>
      </c>
      <c r="B13" s="104" t="s">
        <v>105</v>
      </c>
      <c r="C13" s="105"/>
      <c r="D13" s="103" t="s">
        <v>64</v>
      </c>
      <c r="E13" s="103" t="s">
        <v>65</v>
      </c>
      <c r="F13" s="103" t="s">
        <v>66</v>
      </c>
      <c r="G13" s="106">
        <f>VLOOKUP(D13,'[1]000'!$F$19:$G$31,2,0)</f>
        <v>1</v>
      </c>
      <c r="H13" s="103" t="s">
        <v>67</v>
      </c>
      <c r="I13" s="107" t="s">
        <v>68</v>
      </c>
      <c r="J13" s="103" t="s">
        <v>106</v>
      </c>
      <c r="K13" s="103" t="s">
        <v>107</v>
      </c>
      <c r="L13" s="103" t="s">
        <v>71</v>
      </c>
      <c r="M13" s="103" t="s">
        <v>72</v>
      </c>
      <c r="N13" s="103" t="s">
        <v>73</v>
      </c>
    </row>
    <row r="14" spans="1:15" s="6" customFormat="1" x14ac:dyDescent="0.3">
      <c r="A14" s="108">
        <v>10</v>
      </c>
      <c r="B14" s="104" t="s">
        <v>108</v>
      </c>
      <c r="C14" s="105"/>
      <c r="D14" s="103" t="s">
        <v>86</v>
      </c>
      <c r="E14" s="103" t="s">
        <v>76</v>
      </c>
      <c r="F14" s="103" t="s">
        <v>66</v>
      </c>
      <c r="G14" s="106">
        <f>VLOOKUP(D14,'[1]000'!$F$19:$G$31,2,0)</f>
        <v>0.6</v>
      </c>
      <c r="H14" s="103" t="s">
        <v>109</v>
      </c>
      <c r="I14" s="107" t="s">
        <v>110</v>
      </c>
      <c r="J14" s="103"/>
      <c r="K14" s="103" t="s">
        <v>111</v>
      </c>
      <c r="L14" s="103" t="s">
        <v>90</v>
      </c>
      <c r="M14" s="103" t="s">
        <v>4</v>
      </c>
      <c r="N14" s="103" t="s">
        <v>112</v>
      </c>
    </row>
    <row r="15" spans="1:15" s="6" customFormat="1" x14ac:dyDescent="0.3">
      <c r="A15" s="108">
        <v>11</v>
      </c>
      <c r="B15" s="104" t="s">
        <v>113</v>
      </c>
      <c r="C15" s="105"/>
      <c r="D15" s="103" t="s">
        <v>86</v>
      </c>
      <c r="E15" s="103" t="s">
        <v>76</v>
      </c>
      <c r="F15" s="103" t="s">
        <v>66</v>
      </c>
      <c r="G15" s="106">
        <f>VLOOKUP(D15,'[1]000'!$F$19:$G$31,2,0)</f>
        <v>0.6</v>
      </c>
      <c r="H15" s="103" t="s">
        <v>114</v>
      </c>
      <c r="I15" s="107" t="s">
        <v>115</v>
      </c>
      <c r="J15" s="103"/>
      <c r="K15" s="103" t="s">
        <v>116</v>
      </c>
      <c r="L15" s="103" t="s">
        <v>90</v>
      </c>
      <c r="M15" s="103" t="s">
        <v>4</v>
      </c>
      <c r="N15" s="103" t="s">
        <v>117</v>
      </c>
    </row>
    <row r="16" spans="1:15" s="6" customFormat="1" x14ac:dyDescent="0.3">
      <c r="A16" s="108">
        <v>12</v>
      </c>
      <c r="B16" s="104" t="s">
        <v>118</v>
      </c>
      <c r="C16" s="105"/>
      <c r="D16" s="103" t="s">
        <v>86</v>
      </c>
      <c r="E16" s="103" t="s">
        <v>76</v>
      </c>
      <c r="F16" s="103" t="s">
        <v>66</v>
      </c>
      <c r="G16" s="106">
        <f>VLOOKUP(D16,'[1]000'!$F$19:$G$31,2,0)</f>
        <v>0.6</v>
      </c>
      <c r="H16" s="103" t="s">
        <v>119</v>
      </c>
      <c r="I16" s="107" t="s">
        <v>120</v>
      </c>
      <c r="J16" s="103"/>
      <c r="K16" s="103" t="s">
        <v>121</v>
      </c>
      <c r="L16" s="103" t="s">
        <v>90</v>
      </c>
      <c r="M16" s="103" t="s">
        <v>4</v>
      </c>
      <c r="N16" s="103" t="s">
        <v>117</v>
      </c>
    </row>
    <row r="17" spans="1:14" s="6" customFormat="1" x14ac:dyDescent="0.3">
      <c r="A17" s="108">
        <v>13</v>
      </c>
      <c r="B17" s="104" t="s">
        <v>122</v>
      </c>
      <c r="C17" s="105"/>
      <c r="D17" s="103" t="s">
        <v>86</v>
      </c>
      <c r="E17" s="103" t="s">
        <v>76</v>
      </c>
      <c r="F17" s="103" t="s">
        <v>66</v>
      </c>
      <c r="G17" s="106">
        <f>VLOOKUP(D17,'[1]000'!$F$19:$G$31,2,0)</f>
        <v>0.6</v>
      </c>
      <c r="H17" s="103" t="s">
        <v>123</v>
      </c>
      <c r="I17" s="107" t="s">
        <v>124</v>
      </c>
      <c r="J17" s="103" t="s">
        <v>125</v>
      </c>
      <c r="K17" s="103" t="s">
        <v>126</v>
      </c>
      <c r="L17" s="103" t="s">
        <v>90</v>
      </c>
      <c r="M17" s="103" t="s">
        <v>127</v>
      </c>
      <c r="N17" s="103" t="s">
        <v>128</v>
      </c>
    </row>
    <row r="18" spans="1:14" s="6" customFormat="1" x14ac:dyDescent="0.3">
      <c r="A18" s="108">
        <v>14</v>
      </c>
      <c r="B18" s="104" t="s">
        <v>129</v>
      </c>
      <c r="C18" s="105"/>
      <c r="D18" s="103" t="s">
        <v>86</v>
      </c>
      <c r="E18" s="103" t="s">
        <v>76</v>
      </c>
      <c r="F18" s="103" t="s">
        <v>66</v>
      </c>
      <c r="G18" s="106">
        <f>VLOOKUP(D18,'[1]000'!$F$19:$G$31,2,0)</f>
        <v>0.6</v>
      </c>
      <c r="H18" s="103" t="s">
        <v>130</v>
      </c>
      <c r="I18" s="107" t="s">
        <v>131</v>
      </c>
      <c r="J18" s="103"/>
      <c r="K18" s="103" t="s">
        <v>132</v>
      </c>
      <c r="L18" s="103" t="s">
        <v>90</v>
      </c>
      <c r="M18" s="103" t="s">
        <v>133</v>
      </c>
      <c r="N18" s="103" t="s">
        <v>134</v>
      </c>
    </row>
    <row r="19" spans="1:14" s="6" customFormat="1" x14ac:dyDescent="0.3">
      <c r="A19" s="108">
        <v>15</v>
      </c>
      <c r="B19" s="104" t="s">
        <v>135</v>
      </c>
      <c r="C19" s="105"/>
      <c r="D19" s="103" t="s">
        <v>86</v>
      </c>
      <c r="E19" s="103" t="s">
        <v>76</v>
      </c>
      <c r="F19" s="103" t="s">
        <v>66</v>
      </c>
      <c r="G19" s="106">
        <f>VLOOKUP(D19,'[1]000'!$F$19:$G$31,2,0)</f>
        <v>0.6</v>
      </c>
      <c r="H19" s="103" t="s">
        <v>136</v>
      </c>
      <c r="I19" s="107" t="s">
        <v>115</v>
      </c>
      <c r="J19" s="103"/>
      <c r="K19" s="103" t="s">
        <v>137</v>
      </c>
      <c r="L19" s="103" t="s">
        <v>90</v>
      </c>
      <c r="M19" s="103" t="s">
        <v>133</v>
      </c>
      <c r="N19" s="103" t="s">
        <v>138</v>
      </c>
    </row>
    <row r="20" spans="1:14" s="6" customFormat="1" x14ac:dyDescent="0.3">
      <c r="A20" s="108">
        <v>16</v>
      </c>
      <c r="B20" s="104" t="s">
        <v>139</v>
      </c>
      <c r="C20" s="105"/>
      <c r="D20" s="103" t="s">
        <v>86</v>
      </c>
      <c r="E20" s="103" t="s">
        <v>76</v>
      </c>
      <c r="F20" s="103" t="s">
        <v>66</v>
      </c>
      <c r="G20" s="106">
        <f>VLOOKUP(D20,'[1]000'!$F$19:$G$31,2,0)</f>
        <v>0.6</v>
      </c>
      <c r="H20" s="103" t="s">
        <v>140</v>
      </c>
      <c r="I20" s="107" t="s">
        <v>141</v>
      </c>
      <c r="J20" s="110" t="s">
        <v>142</v>
      </c>
      <c r="K20" s="110" t="s">
        <v>143</v>
      </c>
      <c r="L20" s="103" t="s">
        <v>71</v>
      </c>
      <c r="M20" s="103" t="s">
        <v>133</v>
      </c>
      <c r="N20" s="103" t="s">
        <v>138</v>
      </c>
    </row>
    <row r="21" spans="1:14" s="6" customFormat="1" x14ac:dyDescent="0.3">
      <c r="A21" s="108">
        <v>17</v>
      </c>
      <c r="B21" s="104" t="s">
        <v>144</v>
      </c>
      <c r="C21" s="105"/>
      <c r="D21" s="103" t="s">
        <v>86</v>
      </c>
      <c r="E21" s="103" t="s">
        <v>76</v>
      </c>
      <c r="F21" s="103" t="s">
        <v>66</v>
      </c>
      <c r="G21" s="106">
        <f>VLOOKUP(D21,'[1]000'!$F$19:$G$31,2,0)</f>
        <v>0.6</v>
      </c>
      <c r="H21" s="103" t="s">
        <v>87</v>
      </c>
      <c r="I21" s="107" t="s">
        <v>145</v>
      </c>
      <c r="J21" s="103" t="s">
        <v>146</v>
      </c>
      <c r="K21" s="103" t="s">
        <v>147</v>
      </c>
      <c r="L21" s="103" t="s">
        <v>90</v>
      </c>
      <c r="M21" s="103" t="s">
        <v>133</v>
      </c>
      <c r="N21" s="103" t="s">
        <v>138</v>
      </c>
    </row>
    <row r="22" spans="1:14" s="6" customFormat="1" x14ac:dyDescent="0.3">
      <c r="A22" s="108">
        <v>18</v>
      </c>
      <c r="B22" s="104" t="s">
        <v>148</v>
      </c>
      <c r="C22" s="105"/>
      <c r="D22" s="103" t="s">
        <v>86</v>
      </c>
      <c r="E22" s="103" t="s">
        <v>76</v>
      </c>
      <c r="F22" s="103" t="s">
        <v>66</v>
      </c>
      <c r="G22" s="106">
        <f>VLOOKUP(D22,'[1]000'!$F$19:$G$31,2,0)</f>
        <v>0.6</v>
      </c>
      <c r="H22" s="103" t="s">
        <v>87</v>
      </c>
      <c r="I22" s="107" t="s">
        <v>145</v>
      </c>
      <c r="J22" s="103" t="s">
        <v>149</v>
      </c>
      <c r="K22" s="103" t="s">
        <v>150</v>
      </c>
      <c r="L22" s="103" t="s">
        <v>90</v>
      </c>
      <c r="M22" s="103" t="s">
        <v>133</v>
      </c>
      <c r="N22" s="103" t="s">
        <v>138</v>
      </c>
    </row>
    <row r="23" spans="1:14" s="6" customFormat="1" x14ac:dyDescent="0.3">
      <c r="A23" s="108">
        <v>19</v>
      </c>
      <c r="B23" s="104" t="s">
        <v>151</v>
      </c>
      <c r="C23" s="105"/>
      <c r="D23" s="103" t="s">
        <v>86</v>
      </c>
      <c r="E23" s="103" t="s">
        <v>76</v>
      </c>
      <c r="F23" s="103" t="s">
        <v>66</v>
      </c>
      <c r="G23" s="106">
        <f>VLOOKUP(D23,'[1]000'!$F$19:$G$31,2,0)</f>
        <v>0.6</v>
      </c>
      <c r="H23" s="103" t="s">
        <v>136</v>
      </c>
      <c r="I23" s="107" t="s">
        <v>115</v>
      </c>
      <c r="J23" s="103" t="s">
        <v>152</v>
      </c>
      <c r="K23" s="103" t="s">
        <v>153</v>
      </c>
      <c r="L23" s="103" t="s">
        <v>90</v>
      </c>
      <c r="M23" s="103" t="s">
        <v>133</v>
      </c>
      <c r="N23" s="103" t="s">
        <v>138</v>
      </c>
    </row>
    <row r="24" spans="1:14" s="6" customFormat="1" x14ac:dyDescent="0.3">
      <c r="A24" s="108">
        <v>20</v>
      </c>
      <c r="B24" s="104" t="s">
        <v>139</v>
      </c>
      <c r="C24" s="105"/>
      <c r="D24" s="103" t="s">
        <v>86</v>
      </c>
      <c r="E24" s="103" t="s">
        <v>76</v>
      </c>
      <c r="F24" s="103" t="s">
        <v>66</v>
      </c>
      <c r="G24" s="106">
        <f>VLOOKUP(D24,'[1]000'!$F$19:$G$31,2,0)</f>
        <v>0.6</v>
      </c>
      <c r="H24" s="103" t="s">
        <v>140</v>
      </c>
      <c r="I24" s="107" t="s">
        <v>154</v>
      </c>
      <c r="J24" s="103" t="s">
        <v>142</v>
      </c>
      <c r="K24" s="103" t="s">
        <v>155</v>
      </c>
      <c r="L24" s="103" t="s">
        <v>90</v>
      </c>
      <c r="M24" s="103" t="s">
        <v>133</v>
      </c>
      <c r="N24" s="103" t="s">
        <v>138</v>
      </c>
    </row>
    <row r="25" spans="1:14" s="6" customFormat="1" x14ac:dyDescent="0.3">
      <c r="A25" s="103">
        <v>21</v>
      </c>
      <c r="B25" s="104" t="s">
        <v>156</v>
      </c>
      <c r="C25" s="105"/>
      <c r="D25" s="103" t="s">
        <v>86</v>
      </c>
      <c r="E25" s="103" t="s">
        <v>76</v>
      </c>
      <c r="F25" s="103" t="s">
        <v>66</v>
      </c>
      <c r="G25" s="106">
        <f>VLOOKUP(D25,'[2]000'!$F$19:$G$31,2,0)</f>
        <v>0.6</v>
      </c>
      <c r="H25" s="103" t="s">
        <v>157</v>
      </c>
      <c r="I25" s="107" t="s">
        <v>158</v>
      </c>
      <c r="J25" s="103"/>
      <c r="K25" s="103" t="s">
        <v>159</v>
      </c>
      <c r="L25" s="103" t="s">
        <v>90</v>
      </c>
      <c r="M25" s="103" t="s">
        <v>4</v>
      </c>
      <c r="N25" s="103" t="s">
        <v>112</v>
      </c>
    </row>
    <row r="26" spans="1:14" s="6" customFormat="1" x14ac:dyDescent="0.3">
      <c r="A26" s="103">
        <v>22</v>
      </c>
      <c r="B26" s="104" t="s">
        <v>160</v>
      </c>
      <c r="C26" s="105"/>
      <c r="D26" s="103" t="s">
        <v>64</v>
      </c>
      <c r="E26" s="103" t="s">
        <v>65</v>
      </c>
      <c r="F26" s="103" t="s">
        <v>66</v>
      </c>
      <c r="G26" s="106">
        <f>VLOOKUP(D26,'[2]000'!$F$19:$G$31,2,0)</f>
        <v>1</v>
      </c>
      <c r="H26" s="103" t="s">
        <v>161</v>
      </c>
      <c r="I26" s="107" t="s">
        <v>162</v>
      </c>
      <c r="J26" s="103" t="s">
        <v>163</v>
      </c>
      <c r="K26" s="103" t="s">
        <v>164</v>
      </c>
      <c r="L26" s="103" t="s">
        <v>90</v>
      </c>
      <c r="M26" s="103" t="s">
        <v>4</v>
      </c>
      <c r="N26" s="103" t="s">
        <v>165</v>
      </c>
    </row>
    <row r="27" spans="1:14" s="6" customFormat="1" x14ac:dyDescent="0.3">
      <c r="A27" s="103">
        <v>23</v>
      </c>
      <c r="B27" s="104" t="s">
        <v>166</v>
      </c>
      <c r="C27" s="105"/>
      <c r="D27" s="103" t="s">
        <v>86</v>
      </c>
      <c r="E27" s="103" t="s">
        <v>76</v>
      </c>
      <c r="F27" s="103" t="s">
        <v>66</v>
      </c>
      <c r="G27" s="106">
        <f>VLOOKUP(D27,'[2]000'!$F$19:$G$31,2,0)</f>
        <v>0.6</v>
      </c>
      <c r="H27" s="103" t="s">
        <v>167</v>
      </c>
      <c r="I27" s="107" t="s">
        <v>168</v>
      </c>
      <c r="J27" s="103" t="s">
        <v>169</v>
      </c>
      <c r="K27" s="103" t="s">
        <v>170</v>
      </c>
      <c r="L27" s="103" t="s">
        <v>90</v>
      </c>
      <c r="M27" s="103" t="s">
        <v>4</v>
      </c>
      <c r="N27" s="103" t="s">
        <v>117</v>
      </c>
    </row>
    <row r="28" spans="1:14" s="6" customFormat="1" x14ac:dyDescent="0.3">
      <c r="A28" s="108">
        <v>24</v>
      </c>
      <c r="B28" s="104" t="s">
        <v>171</v>
      </c>
      <c r="C28" s="105"/>
      <c r="D28" s="103" t="s">
        <v>75</v>
      </c>
      <c r="E28" s="103" t="s">
        <v>76</v>
      </c>
      <c r="F28" s="103" t="s">
        <v>66</v>
      </c>
      <c r="G28" s="106">
        <f>VLOOKUP(D28,'[3]000'!$F$19:$G$31,2,0)</f>
        <v>0.8</v>
      </c>
      <c r="H28" s="103" t="s">
        <v>172</v>
      </c>
      <c r="I28" s="107" t="s">
        <v>173</v>
      </c>
      <c r="J28" s="103" t="s">
        <v>174</v>
      </c>
      <c r="K28" s="103" t="s">
        <v>175</v>
      </c>
      <c r="L28" s="103" t="s">
        <v>71</v>
      </c>
      <c r="M28" s="103" t="s">
        <v>4</v>
      </c>
      <c r="N28" s="103" t="s">
        <v>176</v>
      </c>
    </row>
    <row r="29" spans="1:14" s="6" customFormat="1" x14ac:dyDescent="0.3">
      <c r="A29" s="108">
        <v>25</v>
      </c>
      <c r="B29" s="104" t="s">
        <v>177</v>
      </c>
      <c r="C29" s="105"/>
      <c r="D29" s="103" t="s">
        <v>64</v>
      </c>
      <c r="E29" s="103" t="s">
        <v>65</v>
      </c>
      <c r="F29" s="103" t="s">
        <v>66</v>
      </c>
      <c r="G29" s="106">
        <f>VLOOKUP(D29,'[3]000'!$F$19:$G$31,2,0)</f>
        <v>1</v>
      </c>
      <c r="H29" s="103" t="s">
        <v>178</v>
      </c>
      <c r="I29" s="107" t="s">
        <v>179</v>
      </c>
      <c r="J29" s="103" t="s">
        <v>180</v>
      </c>
      <c r="K29" s="103" t="s">
        <v>181</v>
      </c>
      <c r="L29" s="103" t="s">
        <v>71</v>
      </c>
      <c r="M29" s="103" t="s">
        <v>4</v>
      </c>
      <c r="N29" s="103" t="s">
        <v>176</v>
      </c>
    </row>
    <row r="30" spans="1:14" s="6" customFormat="1" x14ac:dyDescent="0.3">
      <c r="A30" s="108">
        <v>26</v>
      </c>
      <c r="B30" s="104" t="s">
        <v>182</v>
      </c>
      <c r="C30" s="105"/>
      <c r="D30" s="103" t="s">
        <v>86</v>
      </c>
      <c r="E30" s="103" t="s">
        <v>76</v>
      </c>
      <c r="F30" s="103" t="s">
        <v>66</v>
      </c>
      <c r="G30" s="106">
        <f>VLOOKUP(D30,'[3]000'!$F$19:$G$31,2,0)</f>
        <v>0.6</v>
      </c>
      <c r="H30" s="103" t="s">
        <v>109</v>
      </c>
      <c r="I30" s="107" t="s">
        <v>183</v>
      </c>
      <c r="J30" s="103" t="s">
        <v>184</v>
      </c>
      <c r="K30" s="103" t="s">
        <v>185</v>
      </c>
      <c r="L30" s="103" t="s">
        <v>90</v>
      </c>
      <c r="M30" s="103" t="s">
        <v>4</v>
      </c>
      <c r="N30" s="103" t="s">
        <v>112</v>
      </c>
    </row>
    <row r="31" spans="1:14" s="6" customFormat="1" x14ac:dyDescent="0.3">
      <c r="A31" s="108">
        <v>27</v>
      </c>
      <c r="B31" s="104" t="s">
        <v>186</v>
      </c>
      <c r="C31" s="105"/>
      <c r="D31" s="103" t="s">
        <v>187</v>
      </c>
      <c r="E31" s="103" t="s">
        <v>66</v>
      </c>
      <c r="F31" s="103" t="s">
        <v>76</v>
      </c>
      <c r="G31" s="106">
        <f>VLOOKUP(D31,'[3]000'!$F$19:$G$31,2,0)</f>
        <v>0.2</v>
      </c>
      <c r="H31" s="103" t="s">
        <v>188</v>
      </c>
      <c r="I31" s="107" t="s">
        <v>189</v>
      </c>
      <c r="J31" s="103" t="s">
        <v>190</v>
      </c>
      <c r="K31" s="103" t="s">
        <v>191</v>
      </c>
      <c r="L31" s="103" t="s">
        <v>90</v>
      </c>
      <c r="M31" s="103" t="s">
        <v>4</v>
      </c>
      <c r="N31" s="103" t="s">
        <v>192</v>
      </c>
    </row>
    <row r="32" spans="1:14" s="6" customFormat="1" x14ac:dyDescent="0.3">
      <c r="A32" s="108">
        <v>28</v>
      </c>
      <c r="B32" s="104" t="s">
        <v>193</v>
      </c>
      <c r="C32" s="105"/>
      <c r="D32" s="103" t="s">
        <v>86</v>
      </c>
      <c r="E32" s="103" t="s">
        <v>76</v>
      </c>
      <c r="F32" s="103" t="s">
        <v>66</v>
      </c>
      <c r="G32" s="106">
        <f>VLOOKUP(D32,'[3]000'!$F$19:$G$31,2,0)</f>
        <v>0.6</v>
      </c>
      <c r="H32" s="103" t="s">
        <v>194</v>
      </c>
      <c r="I32" s="107" t="s">
        <v>195</v>
      </c>
      <c r="J32" s="103" t="s">
        <v>196</v>
      </c>
      <c r="K32" s="103" t="s">
        <v>197</v>
      </c>
      <c r="L32" s="103" t="s">
        <v>90</v>
      </c>
      <c r="M32" s="103" t="s">
        <v>4</v>
      </c>
      <c r="N32" s="103" t="s">
        <v>117</v>
      </c>
    </row>
    <row r="33" spans="1:14" s="6" customFormat="1" x14ac:dyDescent="0.3">
      <c r="A33" s="108">
        <v>29</v>
      </c>
      <c r="B33" s="109" t="s">
        <v>198</v>
      </c>
      <c r="C33" s="111"/>
      <c r="D33" s="103" t="s">
        <v>187</v>
      </c>
      <c r="E33" s="103" t="s">
        <v>66</v>
      </c>
      <c r="F33" s="103" t="s">
        <v>76</v>
      </c>
      <c r="G33" s="106">
        <f>VLOOKUP(D33,'[4]000'!$F$19:$G$31,2,0)</f>
        <v>0.2</v>
      </c>
      <c r="H33" s="103" t="s">
        <v>199</v>
      </c>
      <c r="I33" s="107">
        <v>242853</v>
      </c>
      <c r="J33" s="103" t="s">
        <v>200</v>
      </c>
      <c r="K33" s="103" t="s">
        <v>201</v>
      </c>
      <c r="L33" s="103" t="s">
        <v>90</v>
      </c>
      <c r="M33" s="103" t="s">
        <v>202</v>
      </c>
      <c r="N33" s="103" t="s">
        <v>203</v>
      </c>
    </row>
    <row r="34" spans="1:14" s="6" customFormat="1" x14ac:dyDescent="0.3">
      <c r="A34" s="108">
        <v>30</v>
      </c>
      <c r="B34" s="109" t="s">
        <v>204</v>
      </c>
      <c r="C34" s="111"/>
      <c r="D34" s="103" t="s">
        <v>187</v>
      </c>
      <c r="E34" s="103" t="s">
        <v>66</v>
      </c>
      <c r="F34" s="103" t="s">
        <v>76</v>
      </c>
      <c r="G34" s="106">
        <f>VLOOKUP(D34,'[4]000'!$F$19:$G$31,2,0)</f>
        <v>0.2</v>
      </c>
      <c r="H34" s="103" t="s">
        <v>199</v>
      </c>
      <c r="I34" s="107">
        <v>242853</v>
      </c>
      <c r="J34" s="103" t="s">
        <v>205</v>
      </c>
      <c r="K34" s="103" t="s">
        <v>206</v>
      </c>
      <c r="L34" s="103" t="s">
        <v>90</v>
      </c>
      <c r="M34" s="103" t="s">
        <v>202</v>
      </c>
      <c r="N34" s="103" t="s">
        <v>203</v>
      </c>
    </row>
    <row r="35" spans="1:14" s="6" customFormat="1" x14ac:dyDescent="0.3">
      <c r="A35" s="108">
        <v>31</v>
      </c>
      <c r="B35" s="109" t="s">
        <v>207</v>
      </c>
      <c r="C35" s="111"/>
      <c r="D35" s="103" t="s">
        <v>187</v>
      </c>
      <c r="E35" s="103" t="s">
        <v>66</v>
      </c>
      <c r="F35" s="103" t="s">
        <v>76</v>
      </c>
      <c r="G35" s="106">
        <f>VLOOKUP(D35,'[4]000'!$F$19:$G$31,2,0)</f>
        <v>0.2</v>
      </c>
      <c r="H35" s="103" t="s">
        <v>199</v>
      </c>
      <c r="I35" s="107">
        <v>242853</v>
      </c>
      <c r="J35" s="103" t="s">
        <v>208</v>
      </c>
      <c r="K35" s="103" t="s">
        <v>209</v>
      </c>
      <c r="L35" s="103" t="s">
        <v>90</v>
      </c>
      <c r="M35" s="103" t="s">
        <v>202</v>
      </c>
      <c r="N35" s="103" t="s">
        <v>203</v>
      </c>
    </row>
    <row r="36" spans="1:14" s="6" customFormat="1" x14ac:dyDescent="0.3">
      <c r="A36" s="108">
        <v>32</v>
      </c>
      <c r="B36" s="109" t="s">
        <v>210</v>
      </c>
      <c r="C36" s="111"/>
      <c r="D36" s="103" t="s">
        <v>187</v>
      </c>
      <c r="E36" s="103" t="s">
        <v>66</v>
      </c>
      <c r="F36" s="103" t="s">
        <v>76</v>
      </c>
      <c r="G36" s="106">
        <f>VLOOKUP(D36,'[4]000'!$F$19:$G$31,2,0)</f>
        <v>0.2</v>
      </c>
      <c r="H36" s="103" t="s">
        <v>199</v>
      </c>
      <c r="I36" s="107">
        <v>242853</v>
      </c>
      <c r="J36" s="103" t="s">
        <v>208</v>
      </c>
      <c r="K36" s="103" t="s">
        <v>211</v>
      </c>
      <c r="L36" s="103" t="s">
        <v>90</v>
      </c>
      <c r="M36" s="103" t="s">
        <v>202</v>
      </c>
      <c r="N36" s="103" t="s">
        <v>203</v>
      </c>
    </row>
    <row r="37" spans="1:14" s="6" customFormat="1" x14ac:dyDescent="0.3">
      <c r="A37" s="108">
        <v>33</v>
      </c>
      <c r="B37" s="109" t="s">
        <v>212</v>
      </c>
      <c r="C37" s="111"/>
      <c r="D37" s="103" t="s">
        <v>187</v>
      </c>
      <c r="E37" s="103" t="s">
        <v>66</v>
      </c>
      <c r="F37" s="103" t="s">
        <v>76</v>
      </c>
      <c r="G37" s="106">
        <f>VLOOKUP(D37,'[4]000'!$F$19:$G$31,2,0)</f>
        <v>0.2</v>
      </c>
      <c r="H37" s="103" t="s">
        <v>199</v>
      </c>
      <c r="I37" s="107">
        <v>242853</v>
      </c>
      <c r="J37" s="103" t="s">
        <v>213</v>
      </c>
      <c r="K37" s="103" t="s">
        <v>214</v>
      </c>
      <c r="L37" s="103" t="s">
        <v>90</v>
      </c>
      <c r="M37" s="103" t="s">
        <v>202</v>
      </c>
      <c r="N37" s="103" t="s">
        <v>203</v>
      </c>
    </row>
    <row r="38" spans="1:14" s="6" customFormat="1" x14ac:dyDescent="0.3">
      <c r="A38" s="108">
        <v>34</v>
      </c>
      <c r="B38" s="109" t="s">
        <v>215</v>
      </c>
      <c r="C38" s="111"/>
      <c r="D38" s="103" t="s">
        <v>187</v>
      </c>
      <c r="E38" s="103" t="s">
        <v>66</v>
      </c>
      <c r="F38" s="103" t="s">
        <v>76</v>
      </c>
      <c r="G38" s="106">
        <f>VLOOKUP(D38,'[4]000'!$F$19:$G$31,2,0)</f>
        <v>0.2</v>
      </c>
      <c r="H38" s="103" t="s">
        <v>199</v>
      </c>
      <c r="I38" s="107">
        <v>242853</v>
      </c>
      <c r="J38" s="103" t="s">
        <v>216</v>
      </c>
      <c r="K38" s="103" t="s">
        <v>217</v>
      </c>
      <c r="L38" s="103" t="s">
        <v>90</v>
      </c>
      <c r="M38" s="103" t="s">
        <v>202</v>
      </c>
      <c r="N38" s="103" t="s">
        <v>203</v>
      </c>
    </row>
    <row r="39" spans="1:14" s="6" customFormat="1" x14ac:dyDescent="0.3">
      <c r="A39" s="108">
        <v>35</v>
      </c>
      <c r="B39" s="109" t="s">
        <v>218</v>
      </c>
      <c r="C39" s="111"/>
      <c r="D39" s="103" t="s">
        <v>187</v>
      </c>
      <c r="E39" s="103" t="s">
        <v>66</v>
      </c>
      <c r="F39" s="103" t="s">
        <v>76</v>
      </c>
      <c r="G39" s="106">
        <f>VLOOKUP(D39,'[4]000'!$F$19:$G$31,2,0)</f>
        <v>0.2</v>
      </c>
      <c r="H39" s="103" t="s">
        <v>199</v>
      </c>
      <c r="I39" s="107">
        <v>242853</v>
      </c>
      <c r="J39" s="103" t="s">
        <v>219</v>
      </c>
      <c r="K39" s="103" t="s">
        <v>220</v>
      </c>
      <c r="L39" s="103" t="s">
        <v>90</v>
      </c>
      <c r="M39" s="103" t="s">
        <v>202</v>
      </c>
      <c r="N39" s="103" t="s">
        <v>203</v>
      </c>
    </row>
    <row r="40" spans="1:14" s="6" customFormat="1" x14ac:dyDescent="0.3">
      <c r="A40" s="108">
        <v>36</v>
      </c>
      <c r="B40" s="109" t="s">
        <v>221</v>
      </c>
      <c r="C40" s="111"/>
      <c r="D40" s="103" t="s">
        <v>187</v>
      </c>
      <c r="E40" s="103" t="s">
        <v>66</v>
      </c>
      <c r="F40" s="103" t="s">
        <v>76</v>
      </c>
      <c r="G40" s="106">
        <f>VLOOKUP(D40,'[4]000'!$F$19:$G$31,2,0)</f>
        <v>0.2</v>
      </c>
      <c r="H40" s="103" t="s">
        <v>199</v>
      </c>
      <c r="I40" s="107">
        <v>242853</v>
      </c>
      <c r="J40" s="103" t="s">
        <v>222</v>
      </c>
      <c r="K40" s="103" t="s">
        <v>223</v>
      </c>
      <c r="L40" s="103" t="s">
        <v>90</v>
      </c>
      <c r="M40" s="103" t="s">
        <v>202</v>
      </c>
      <c r="N40" s="103" t="s">
        <v>203</v>
      </c>
    </row>
    <row r="41" spans="1:14" s="6" customFormat="1" x14ac:dyDescent="0.3">
      <c r="A41" s="108">
        <v>37</v>
      </c>
      <c r="B41" s="109" t="s">
        <v>224</v>
      </c>
      <c r="C41" s="111"/>
      <c r="D41" s="103" t="s">
        <v>187</v>
      </c>
      <c r="E41" s="103" t="s">
        <v>66</v>
      </c>
      <c r="F41" s="103" t="s">
        <v>76</v>
      </c>
      <c r="G41" s="106">
        <f>VLOOKUP(D41,'[4]000'!$F$19:$G$31,2,0)</f>
        <v>0.2</v>
      </c>
      <c r="H41" s="103" t="s">
        <v>199</v>
      </c>
      <c r="I41" s="107">
        <v>242853</v>
      </c>
      <c r="J41" s="103" t="s">
        <v>225</v>
      </c>
      <c r="K41" s="103" t="s">
        <v>226</v>
      </c>
      <c r="L41" s="103" t="s">
        <v>90</v>
      </c>
      <c r="M41" s="103" t="s">
        <v>202</v>
      </c>
      <c r="N41" s="103" t="s">
        <v>203</v>
      </c>
    </row>
    <row r="42" spans="1:14" s="6" customFormat="1" x14ac:dyDescent="0.3">
      <c r="A42" s="108">
        <v>38</v>
      </c>
      <c r="B42" s="109" t="s">
        <v>227</v>
      </c>
      <c r="C42" s="111"/>
      <c r="D42" s="103" t="s">
        <v>187</v>
      </c>
      <c r="E42" s="103" t="s">
        <v>66</v>
      </c>
      <c r="F42" s="103" t="s">
        <v>76</v>
      </c>
      <c r="G42" s="106">
        <f>VLOOKUP(D42,'[4]000'!$F$19:$G$31,2,0)</f>
        <v>0.2</v>
      </c>
      <c r="H42" s="103" t="s">
        <v>199</v>
      </c>
      <c r="I42" s="107">
        <v>242853</v>
      </c>
      <c r="J42" s="103" t="s">
        <v>228</v>
      </c>
      <c r="K42" s="103" t="s">
        <v>229</v>
      </c>
      <c r="L42" s="103" t="s">
        <v>90</v>
      </c>
      <c r="M42" s="103" t="s">
        <v>202</v>
      </c>
      <c r="N42" s="103" t="s">
        <v>203</v>
      </c>
    </row>
    <row r="43" spans="1:14" s="6" customFormat="1" x14ac:dyDescent="0.3">
      <c r="A43" s="108">
        <v>39</v>
      </c>
      <c r="B43" s="109" t="s">
        <v>230</v>
      </c>
      <c r="C43" s="111"/>
      <c r="D43" s="103" t="s">
        <v>187</v>
      </c>
      <c r="E43" s="103" t="s">
        <v>66</v>
      </c>
      <c r="F43" s="103" t="s">
        <v>76</v>
      </c>
      <c r="G43" s="106">
        <f>VLOOKUP(D43,'[4]000'!$F$19:$G$31,2,0)</f>
        <v>0.2</v>
      </c>
      <c r="H43" s="103" t="s">
        <v>199</v>
      </c>
      <c r="I43" s="107">
        <v>242853</v>
      </c>
      <c r="J43" s="103" t="s">
        <v>231</v>
      </c>
      <c r="K43" s="103" t="s">
        <v>229</v>
      </c>
      <c r="L43" s="103" t="s">
        <v>90</v>
      </c>
      <c r="M43" s="103" t="s">
        <v>202</v>
      </c>
      <c r="N43" s="103" t="s">
        <v>203</v>
      </c>
    </row>
    <row r="44" spans="1:14" s="6" customFormat="1" x14ac:dyDescent="0.3">
      <c r="A44" s="108">
        <v>40</v>
      </c>
      <c r="B44" s="109" t="s">
        <v>232</v>
      </c>
      <c r="C44" s="111"/>
      <c r="D44" s="103" t="s">
        <v>187</v>
      </c>
      <c r="E44" s="103" t="s">
        <v>66</v>
      </c>
      <c r="F44" s="103" t="s">
        <v>76</v>
      </c>
      <c r="G44" s="106">
        <f>VLOOKUP(D44,'[4]000'!$F$19:$G$31,2,0)</f>
        <v>0.2</v>
      </c>
      <c r="H44" s="103" t="s">
        <v>199</v>
      </c>
      <c r="I44" s="107">
        <v>242853</v>
      </c>
      <c r="J44" s="103" t="s">
        <v>233</v>
      </c>
      <c r="K44" s="103" t="s">
        <v>234</v>
      </c>
      <c r="L44" s="103" t="s">
        <v>90</v>
      </c>
      <c r="M44" s="103" t="s">
        <v>202</v>
      </c>
      <c r="N44" s="103" t="s">
        <v>203</v>
      </c>
    </row>
    <row r="45" spans="1:14" s="6" customFormat="1" x14ac:dyDescent="0.3">
      <c r="A45" s="108">
        <v>41</v>
      </c>
      <c r="B45" s="109" t="s">
        <v>235</v>
      </c>
      <c r="C45" s="111"/>
      <c r="D45" s="103" t="s">
        <v>187</v>
      </c>
      <c r="E45" s="103" t="s">
        <v>66</v>
      </c>
      <c r="F45" s="103" t="s">
        <v>76</v>
      </c>
      <c r="G45" s="106">
        <f>VLOOKUP(D45,'[4]000'!$F$19:$G$31,2,0)</f>
        <v>0.2</v>
      </c>
      <c r="H45" s="103" t="s">
        <v>199</v>
      </c>
      <c r="I45" s="107">
        <v>242853</v>
      </c>
      <c r="J45" s="103" t="s">
        <v>236</v>
      </c>
      <c r="K45" s="103" t="s">
        <v>234</v>
      </c>
      <c r="L45" s="103" t="s">
        <v>90</v>
      </c>
      <c r="M45" s="103" t="s">
        <v>202</v>
      </c>
      <c r="N45" s="103" t="s">
        <v>203</v>
      </c>
    </row>
    <row r="46" spans="1:14" s="6" customFormat="1" x14ac:dyDescent="0.3">
      <c r="A46" s="108">
        <v>42</v>
      </c>
      <c r="B46" s="109" t="s">
        <v>237</v>
      </c>
      <c r="C46" s="111"/>
      <c r="D46" s="103" t="s">
        <v>187</v>
      </c>
      <c r="E46" s="103" t="s">
        <v>66</v>
      </c>
      <c r="F46" s="103" t="s">
        <v>76</v>
      </c>
      <c r="G46" s="106">
        <f>VLOOKUP(D46,'[4]000'!$F$19:$G$31,2,0)</f>
        <v>0.2</v>
      </c>
      <c r="H46" s="103" t="s">
        <v>199</v>
      </c>
      <c r="I46" s="107">
        <v>242853</v>
      </c>
      <c r="J46" s="103" t="s">
        <v>238</v>
      </c>
      <c r="K46" s="103" t="s">
        <v>239</v>
      </c>
      <c r="L46" s="103" t="s">
        <v>90</v>
      </c>
      <c r="M46" s="103" t="s">
        <v>202</v>
      </c>
      <c r="N46" s="103" t="s">
        <v>203</v>
      </c>
    </row>
    <row r="47" spans="1:14" s="6" customFormat="1" x14ac:dyDescent="0.3">
      <c r="A47" s="108">
        <v>43</v>
      </c>
      <c r="B47" s="109" t="s">
        <v>240</v>
      </c>
      <c r="C47" s="111"/>
      <c r="D47" s="103" t="s">
        <v>187</v>
      </c>
      <c r="E47" s="103" t="s">
        <v>66</v>
      </c>
      <c r="F47" s="103" t="s">
        <v>76</v>
      </c>
      <c r="G47" s="106">
        <f>VLOOKUP(D47,'[4]000'!$F$19:$G$31,2,0)</f>
        <v>0.2</v>
      </c>
      <c r="H47" s="103" t="s">
        <v>199</v>
      </c>
      <c r="I47" s="107">
        <v>242853</v>
      </c>
      <c r="J47" s="103" t="s">
        <v>241</v>
      </c>
      <c r="K47" s="103" t="s">
        <v>239</v>
      </c>
      <c r="L47" s="103" t="s">
        <v>90</v>
      </c>
      <c r="M47" s="103" t="s">
        <v>202</v>
      </c>
      <c r="N47" s="103" t="s">
        <v>203</v>
      </c>
    </row>
    <row r="48" spans="1:14" s="6" customFormat="1" x14ac:dyDescent="0.3">
      <c r="A48" s="108">
        <v>44</v>
      </c>
      <c r="B48" s="109" t="s">
        <v>242</v>
      </c>
      <c r="C48" s="111"/>
      <c r="D48" s="103" t="s">
        <v>187</v>
      </c>
      <c r="E48" s="103" t="s">
        <v>66</v>
      </c>
      <c r="F48" s="103" t="s">
        <v>76</v>
      </c>
      <c r="G48" s="106">
        <f>VLOOKUP(D48,'[4]000'!$F$19:$G$31,2,0)</f>
        <v>0.2</v>
      </c>
      <c r="H48" s="103" t="s">
        <v>199</v>
      </c>
      <c r="I48" s="107">
        <v>242853</v>
      </c>
      <c r="J48" s="103" t="s">
        <v>243</v>
      </c>
      <c r="K48" s="103" t="s">
        <v>244</v>
      </c>
      <c r="L48" s="103" t="s">
        <v>90</v>
      </c>
      <c r="M48" s="103" t="s">
        <v>202</v>
      </c>
      <c r="N48" s="103" t="s">
        <v>203</v>
      </c>
    </row>
    <row r="49" spans="1:14" s="6" customFormat="1" x14ac:dyDescent="0.3">
      <c r="A49" s="108">
        <v>45</v>
      </c>
      <c r="B49" s="109" t="s">
        <v>245</v>
      </c>
      <c r="C49" s="111"/>
      <c r="D49" s="103" t="s">
        <v>187</v>
      </c>
      <c r="E49" s="103" t="s">
        <v>66</v>
      </c>
      <c r="F49" s="103" t="s">
        <v>76</v>
      </c>
      <c r="G49" s="106">
        <f>VLOOKUP(D49,'[4]000'!$F$19:$G$31,2,0)</f>
        <v>0.2</v>
      </c>
      <c r="H49" s="103" t="s">
        <v>199</v>
      </c>
      <c r="I49" s="107">
        <v>242853</v>
      </c>
      <c r="J49" s="103" t="s">
        <v>246</v>
      </c>
      <c r="K49" s="103" t="s">
        <v>244</v>
      </c>
      <c r="L49" s="103" t="s">
        <v>90</v>
      </c>
      <c r="M49" s="103" t="s">
        <v>202</v>
      </c>
      <c r="N49" s="103" t="s">
        <v>203</v>
      </c>
    </row>
    <row r="50" spans="1:14" s="6" customFormat="1" x14ac:dyDescent="0.3">
      <c r="A50" s="108">
        <v>46</v>
      </c>
      <c r="B50" s="109" t="s">
        <v>247</v>
      </c>
      <c r="C50" s="111"/>
      <c r="D50" s="103" t="s">
        <v>187</v>
      </c>
      <c r="E50" s="103" t="s">
        <v>66</v>
      </c>
      <c r="F50" s="103" t="s">
        <v>76</v>
      </c>
      <c r="G50" s="106">
        <f>VLOOKUP(D50,'[4]000'!$F$19:$G$31,2,0)</f>
        <v>0.2</v>
      </c>
      <c r="H50" s="103" t="s">
        <v>199</v>
      </c>
      <c r="I50" s="107">
        <v>242853</v>
      </c>
      <c r="J50" s="103" t="s">
        <v>248</v>
      </c>
      <c r="K50" s="103" t="s">
        <v>249</v>
      </c>
      <c r="L50" s="103" t="s">
        <v>90</v>
      </c>
      <c r="M50" s="103" t="s">
        <v>202</v>
      </c>
      <c r="N50" s="103" t="s">
        <v>203</v>
      </c>
    </row>
    <row r="51" spans="1:14" s="6" customFormat="1" x14ac:dyDescent="0.3">
      <c r="A51" s="108">
        <v>47</v>
      </c>
      <c r="B51" s="109" t="s">
        <v>250</v>
      </c>
      <c r="C51" s="111"/>
      <c r="D51" s="103" t="s">
        <v>187</v>
      </c>
      <c r="E51" s="103" t="s">
        <v>66</v>
      </c>
      <c r="F51" s="103" t="s">
        <v>76</v>
      </c>
      <c r="G51" s="106">
        <f>VLOOKUP(D51,'[4]000'!$F$19:$G$31,2,0)</f>
        <v>0.2</v>
      </c>
      <c r="H51" s="103" t="s">
        <v>199</v>
      </c>
      <c r="I51" s="107">
        <v>242853</v>
      </c>
      <c r="J51" s="103" t="s">
        <v>251</v>
      </c>
      <c r="K51" s="103" t="s">
        <v>249</v>
      </c>
      <c r="L51" s="103" t="s">
        <v>90</v>
      </c>
      <c r="M51" s="103" t="s">
        <v>202</v>
      </c>
      <c r="N51" s="103" t="s">
        <v>203</v>
      </c>
    </row>
    <row r="52" spans="1:14" s="6" customFormat="1" x14ac:dyDescent="0.3">
      <c r="A52" s="108">
        <v>48</v>
      </c>
      <c r="B52" s="109" t="s">
        <v>252</v>
      </c>
      <c r="C52" s="111"/>
      <c r="D52" s="103" t="s">
        <v>187</v>
      </c>
      <c r="E52" s="103" t="s">
        <v>66</v>
      </c>
      <c r="F52" s="103" t="s">
        <v>76</v>
      </c>
      <c r="G52" s="106">
        <f>VLOOKUP(D52,'[4]000'!$F$19:$G$31,2,0)</f>
        <v>0.2</v>
      </c>
      <c r="H52" s="103" t="s">
        <v>199</v>
      </c>
      <c r="I52" s="107">
        <v>242853</v>
      </c>
      <c r="J52" s="103" t="s">
        <v>253</v>
      </c>
      <c r="K52" s="103" t="s">
        <v>254</v>
      </c>
      <c r="L52" s="103" t="s">
        <v>90</v>
      </c>
      <c r="M52" s="103" t="s">
        <v>202</v>
      </c>
      <c r="N52" s="103" t="s">
        <v>203</v>
      </c>
    </row>
    <row r="53" spans="1:14" s="6" customFormat="1" x14ac:dyDescent="0.3">
      <c r="A53" s="108">
        <v>49</v>
      </c>
      <c r="B53" s="109" t="s">
        <v>255</v>
      </c>
      <c r="C53" s="111"/>
      <c r="D53" s="103" t="s">
        <v>187</v>
      </c>
      <c r="E53" s="103" t="s">
        <v>66</v>
      </c>
      <c r="F53" s="103" t="s">
        <v>76</v>
      </c>
      <c r="G53" s="106">
        <f>VLOOKUP(D53,'[4]000'!$F$19:$G$31,2,0)</f>
        <v>0.2</v>
      </c>
      <c r="H53" s="103" t="s">
        <v>199</v>
      </c>
      <c r="I53" s="107">
        <v>242853</v>
      </c>
      <c r="J53" s="103" t="s">
        <v>256</v>
      </c>
      <c r="K53" s="103" t="s">
        <v>254</v>
      </c>
      <c r="L53" s="103" t="s">
        <v>90</v>
      </c>
      <c r="M53" s="103" t="s">
        <v>202</v>
      </c>
      <c r="N53" s="103" t="s">
        <v>203</v>
      </c>
    </row>
    <row r="54" spans="1:14" s="6" customFormat="1" x14ac:dyDescent="0.3">
      <c r="A54" s="108">
        <v>50</v>
      </c>
      <c r="B54" s="109" t="s">
        <v>257</v>
      </c>
      <c r="C54" s="111"/>
      <c r="D54" s="103" t="s">
        <v>187</v>
      </c>
      <c r="E54" s="103" t="s">
        <v>66</v>
      </c>
      <c r="F54" s="103" t="s">
        <v>76</v>
      </c>
      <c r="G54" s="106">
        <f>VLOOKUP(D54,'[4]000'!$F$19:$G$31,2,0)</f>
        <v>0.2</v>
      </c>
      <c r="H54" s="103" t="s">
        <v>199</v>
      </c>
      <c r="I54" s="107">
        <v>242853</v>
      </c>
      <c r="J54" s="103" t="s">
        <v>258</v>
      </c>
      <c r="K54" s="103" t="s">
        <v>259</v>
      </c>
      <c r="L54" s="103" t="s">
        <v>90</v>
      </c>
      <c r="M54" s="103" t="s">
        <v>202</v>
      </c>
      <c r="N54" s="103" t="s">
        <v>203</v>
      </c>
    </row>
    <row r="55" spans="1:14" s="6" customFormat="1" x14ac:dyDescent="0.3">
      <c r="A55" s="108">
        <v>51</v>
      </c>
      <c r="B55" s="109" t="s">
        <v>260</v>
      </c>
      <c r="C55" s="111"/>
      <c r="D55" s="103" t="s">
        <v>187</v>
      </c>
      <c r="E55" s="103" t="s">
        <v>66</v>
      </c>
      <c r="F55" s="103" t="s">
        <v>76</v>
      </c>
      <c r="G55" s="106">
        <f>VLOOKUP(D55,'[4]000'!$F$19:$G$31,2,0)</f>
        <v>0.2</v>
      </c>
      <c r="H55" s="103" t="s">
        <v>199</v>
      </c>
      <c r="I55" s="107">
        <v>242853</v>
      </c>
      <c r="J55" s="103" t="s">
        <v>261</v>
      </c>
      <c r="K55" s="103" t="s">
        <v>259</v>
      </c>
      <c r="L55" s="103" t="s">
        <v>90</v>
      </c>
      <c r="M55" s="103" t="s">
        <v>202</v>
      </c>
      <c r="N55" s="103" t="s">
        <v>203</v>
      </c>
    </row>
    <row r="56" spans="1:14" s="6" customFormat="1" x14ac:dyDescent="0.3">
      <c r="A56" s="108">
        <v>52</v>
      </c>
      <c r="B56" s="109" t="s">
        <v>262</v>
      </c>
      <c r="C56" s="111"/>
      <c r="D56" s="103" t="s">
        <v>187</v>
      </c>
      <c r="E56" s="103" t="s">
        <v>66</v>
      </c>
      <c r="F56" s="103" t="s">
        <v>76</v>
      </c>
      <c r="G56" s="106">
        <f>VLOOKUP(D56,'[4]000'!$F$19:$G$31,2,0)</f>
        <v>0.2</v>
      </c>
      <c r="H56" s="103" t="s">
        <v>199</v>
      </c>
      <c r="I56" s="107">
        <v>242853</v>
      </c>
      <c r="J56" s="103" t="s">
        <v>263</v>
      </c>
      <c r="K56" s="103" t="s">
        <v>264</v>
      </c>
      <c r="L56" s="103" t="s">
        <v>90</v>
      </c>
      <c r="M56" s="103" t="s">
        <v>202</v>
      </c>
      <c r="N56" s="103" t="s">
        <v>203</v>
      </c>
    </row>
    <row r="57" spans="1:14" s="6" customFormat="1" x14ac:dyDescent="0.3">
      <c r="A57" s="108">
        <v>53</v>
      </c>
      <c r="B57" s="109" t="s">
        <v>265</v>
      </c>
      <c r="C57" s="111"/>
      <c r="D57" s="103" t="s">
        <v>187</v>
      </c>
      <c r="E57" s="103" t="s">
        <v>66</v>
      </c>
      <c r="F57" s="103" t="s">
        <v>76</v>
      </c>
      <c r="G57" s="106">
        <f>VLOOKUP(D57,'[4]000'!$F$19:$G$31,2,0)</f>
        <v>0.2</v>
      </c>
      <c r="H57" s="103" t="s">
        <v>199</v>
      </c>
      <c r="I57" s="107">
        <v>242853</v>
      </c>
      <c r="J57" s="103" t="s">
        <v>266</v>
      </c>
      <c r="K57" s="103" t="s">
        <v>264</v>
      </c>
      <c r="L57" s="103" t="s">
        <v>90</v>
      </c>
      <c r="M57" s="103" t="s">
        <v>202</v>
      </c>
      <c r="N57" s="103" t="s">
        <v>203</v>
      </c>
    </row>
    <row r="58" spans="1:14" s="6" customFormat="1" x14ac:dyDescent="0.3">
      <c r="A58" s="108">
        <v>54</v>
      </c>
      <c r="B58" s="109" t="s">
        <v>267</v>
      </c>
      <c r="C58" s="111"/>
      <c r="D58" s="103" t="s">
        <v>187</v>
      </c>
      <c r="E58" s="103" t="s">
        <v>66</v>
      </c>
      <c r="F58" s="103" t="s">
        <v>76</v>
      </c>
      <c r="G58" s="106">
        <f>VLOOKUP(D58,'[4]000'!$F$19:$G$31,2,0)</f>
        <v>0.2</v>
      </c>
      <c r="H58" s="103" t="s">
        <v>199</v>
      </c>
      <c r="I58" s="107">
        <v>242853</v>
      </c>
      <c r="J58" s="103" t="s">
        <v>268</v>
      </c>
      <c r="K58" s="103" t="s">
        <v>269</v>
      </c>
      <c r="L58" s="103" t="s">
        <v>90</v>
      </c>
      <c r="M58" s="103" t="s">
        <v>202</v>
      </c>
      <c r="N58" s="103" t="s">
        <v>203</v>
      </c>
    </row>
    <row r="59" spans="1:14" s="6" customFormat="1" x14ac:dyDescent="0.3">
      <c r="A59" s="108">
        <v>55</v>
      </c>
      <c r="B59" s="109" t="s">
        <v>270</v>
      </c>
      <c r="C59" s="111"/>
      <c r="D59" s="103" t="s">
        <v>187</v>
      </c>
      <c r="E59" s="103" t="s">
        <v>66</v>
      </c>
      <c r="F59" s="103" t="s">
        <v>76</v>
      </c>
      <c r="G59" s="106">
        <f>VLOOKUP(D59,'[4]000'!$F$19:$G$31,2,0)</f>
        <v>0.2</v>
      </c>
      <c r="H59" s="103" t="s">
        <v>199</v>
      </c>
      <c r="I59" s="107">
        <v>242853</v>
      </c>
      <c r="J59" s="103" t="s">
        <v>271</v>
      </c>
      <c r="K59" s="103" t="s">
        <v>269</v>
      </c>
      <c r="L59" s="103" t="s">
        <v>90</v>
      </c>
      <c r="M59" s="103" t="s">
        <v>202</v>
      </c>
      <c r="N59" s="103" t="s">
        <v>203</v>
      </c>
    </row>
    <row r="60" spans="1:14" s="6" customFormat="1" x14ac:dyDescent="0.3">
      <c r="A60" s="108">
        <v>56</v>
      </c>
      <c r="B60" s="109" t="s">
        <v>272</v>
      </c>
      <c r="C60" s="111"/>
      <c r="D60" s="103" t="s">
        <v>187</v>
      </c>
      <c r="E60" s="103" t="s">
        <v>66</v>
      </c>
      <c r="F60" s="103" t="s">
        <v>76</v>
      </c>
      <c r="G60" s="106">
        <f>VLOOKUP(D60,'[4]000'!$F$19:$G$31,2,0)</f>
        <v>0.2</v>
      </c>
      <c r="H60" s="103" t="s">
        <v>199</v>
      </c>
      <c r="I60" s="107">
        <v>242853</v>
      </c>
      <c r="J60" s="103" t="s">
        <v>273</v>
      </c>
      <c r="K60" s="103" t="s">
        <v>274</v>
      </c>
      <c r="L60" s="103" t="s">
        <v>90</v>
      </c>
      <c r="M60" s="103" t="s">
        <v>202</v>
      </c>
      <c r="N60" s="103" t="s">
        <v>203</v>
      </c>
    </row>
    <row r="61" spans="1:14" s="6" customFormat="1" x14ac:dyDescent="0.3">
      <c r="A61" s="108">
        <v>57</v>
      </c>
      <c r="B61" s="109" t="s">
        <v>275</v>
      </c>
      <c r="C61" s="111"/>
      <c r="D61" s="103" t="s">
        <v>187</v>
      </c>
      <c r="E61" s="103" t="s">
        <v>66</v>
      </c>
      <c r="F61" s="103" t="s">
        <v>76</v>
      </c>
      <c r="G61" s="106">
        <f>VLOOKUP(D61,'[4]000'!$F$19:$G$31,2,0)</f>
        <v>0.2</v>
      </c>
      <c r="H61" s="103" t="s">
        <v>199</v>
      </c>
      <c r="I61" s="107">
        <v>242853</v>
      </c>
      <c r="J61" s="103" t="s">
        <v>276</v>
      </c>
      <c r="K61" s="103" t="s">
        <v>274</v>
      </c>
      <c r="L61" s="103" t="s">
        <v>90</v>
      </c>
      <c r="M61" s="103" t="s">
        <v>202</v>
      </c>
      <c r="N61" s="103" t="s">
        <v>203</v>
      </c>
    </row>
    <row r="62" spans="1:14" s="6" customFormat="1" x14ac:dyDescent="0.3">
      <c r="A62" s="108">
        <v>58</v>
      </c>
      <c r="B62" s="109" t="s">
        <v>277</v>
      </c>
      <c r="C62" s="111"/>
      <c r="D62" s="103" t="s">
        <v>187</v>
      </c>
      <c r="E62" s="103" t="s">
        <v>66</v>
      </c>
      <c r="F62" s="103" t="s">
        <v>76</v>
      </c>
      <c r="G62" s="106">
        <f>VLOOKUP(D62,'[4]000'!$F$19:$G$31,2,0)</f>
        <v>0.2</v>
      </c>
      <c r="H62" s="103" t="s">
        <v>199</v>
      </c>
      <c r="I62" s="107">
        <v>242853</v>
      </c>
      <c r="J62" s="103" t="s">
        <v>278</v>
      </c>
      <c r="K62" s="103" t="s">
        <v>279</v>
      </c>
      <c r="L62" s="103" t="s">
        <v>90</v>
      </c>
      <c r="M62" s="103" t="s">
        <v>202</v>
      </c>
      <c r="N62" s="103" t="s">
        <v>203</v>
      </c>
    </row>
    <row r="63" spans="1:14" s="6" customFormat="1" x14ac:dyDescent="0.3">
      <c r="A63" s="108">
        <v>59</v>
      </c>
      <c r="B63" s="109" t="s">
        <v>280</v>
      </c>
      <c r="C63" s="111"/>
      <c r="D63" s="103" t="s">
        <v>187</v>
      </c>
      <c r="E63" s="103" t="s">
        <v>66</v>
      </c>
      <c r="F63" s="103" t="s">
        <v>76</v>
      </c>
      <c r="G63" s="106">
        <f>VLOOKUP(D63,'[4]000'!$F$19:$G$31,2,0)</f>
        <v>0.2</v>
      </c>
      <c r="H63" s="103" t="s">
        <v>199</v>
      </c>
      <c r="I63" s="107">
        <v>242853</v>
      </c>
      <c r="J63" s="103" t="s">
        <v>281</v>
      </c>
      <c r="K63" s="103" t="s">
        <v>279</v>
      </c>
      <c r="L63" s="103" t="s">
        <v>90</v>
      </c>
      <c r="M63" s="103" t="s">
        <v>202</v>
      </c>
      <c r="N63" s="103" t="s">
        <v>203</v>
      </c>
    </row>
    <row r="64" spans="1:14" s="6" customFormat="1" x14ac:dyDescent="0.3">
      <c r="A64" s="108">
        <v>60</v>
      </c>
      <c r="B64" s="109" t="s">
        <v>282</v>
      </c>
      <c r="C64" s="111"/>
      <c r="D64" s="103" t="s">
        <v>187</v>
      </c>
      <c r="E64" s="103" t="s">
        <v>66</v>
      </c>
      <c r="F64" s="103" t="s">
        <v>76</v>
      </c>
      <c r="G64" s="106">
        <f>VLOOKUP(D64,'[4]000'!$F$19:$G$31,2,0)</f>
        <v>0.2</v>
      </c>
      <c r="H64" s="103" t="s">
        <v>199</v>
      </c>
      <c r="I64" s="107">
        <v>242853</v>
      </c>
      <c r="J64" s="103" t="s">
        <v>283</v>
      </c>
      <c r="K64" s="103" t="s">
        <v>284</v>
      </c>
      <c r="L64" s="103" t="s">
        <v>90</v>
      </c>
      <c r="M64" s="103" t="s">
        <v>202</v>
      </c>
      <c r="N64" s="103" t="s">
        <v>203</v>
      </c>
    </row>
    <row r="65" spans="1:14" s="6" customFormat="1" x14ac:dyDescent="0.3">
      <c r="A65" s="108">
        <v>61</v>
      </c>
      <c r="B65" s="109" t="s">
        <v>285</v>
      </c>
      <c r="C65" s="111"/>
      <c r="D65" s="103" t="s">
        <v>187</v>
      </c>
      <c r="E65" s="103" t="s">
        <v>66</v>
      </c>
      <c r="F65" s="103" t="s">
        <v>76</v>
      </c>
      <c r="G65" s="106">
        <f>VLOOKUP(D65,'[4]000'!$F$19:$G$31,2,0)</f>
        <v>0.2</v>
      </c>
      <c r="H65" s="103" t="s">
        <v>199</v>
      </c>
      <c r="I65" s="107">
        <v>242853</v>
      </c>
      <c r="J65" s="103" t="s">
        <v>286</v>
      </c>
      <c r="K65" s="103" t="s">
        <v>284</v>
      </c>
      <c r="L65" s="103" t="s">
        <v>90</v>
      </c>
      <c r="M65" s="103" t="s">
        <v>202</v>
      </c>
      <c r="N65" s="103" t="s">
        <v>203</v>
      </c>
    </row>
    <row r="66" spans="1:14" s="6" customFormat="1" x14ac:dyDescent="0.3">
      <c r="A66" s="108">
        <v>62</v>
      </c>
      <c r="B66" s="109" t="s">
        <v>287</v>
      </c>
      <c r="C66" s="111"/>
      <c r="D66" s="103" t="s">
        <v>187</v>
      </c>
      <c r="E66" s="103" t="s">
        <v>66</v>
      </c>
      <c r="F66" s="103" t="s">
        <v>76</v>
      </c>
      <c r="G66" s="106">
        <f>VLOOKUP(D66,'[4]000'!$F$19:$G$31,2,0)</f>
        <v>0.2</v>
      </c>
      <c r="H66" s="103" t="s">
        <v>199</v>
      </c>
      <c r="I66" s="107">
        <v>242853</v>
      </c>
      <c r="J66" s="103" t="s">
        <v>288</v>
      </c>
      <c r="K66" s="103" t="s">
        <v>289</v>
      </c>
      <c r="L66" s="103" t="s">
        <v>90</v>
      </c>
      <c r="M66" s="103" t="s">
        <v>202</v>
      </c>
      <c r="N66" s="103" t="s">
        <v>203</v>
      </c>
    </row>
    <row r="67" spans="1:14" s="6" customFormat="1" x14ac:dyDescent="0.3">
      <c r="A67" s="108">
        <v>63</v>
      </c>
      <c r="B67" s="109" t="s">
        <v>290</v>
      </c>
      <c r="C67" s="111"/>
      <c r="D67" s="103" t="s">
        <v>187</v>
      </c>
      <c r="E67" s="103" t="s">
        <v>66</v>
      </c>
      <c r="F67" s="103" t="s">
        <v>76</v>
      </c>
      <c r="G67" s="106">
        <f>VLOOKUP(D67,'[4]000'!$F$19:$G$31,2,0)</f>
        <v>0.2</v>
      </c>
      <c r="H67" s="103" t="s">
        <v>199</v>
      </c>
      <c r="I67" s="107">
        <v>242853</v>
      </c>
      <c r="J67" s="103" t="s">
        <v>291</v>
      </c>
      <c r="K67" s="103" t="s">
        <v>289</v>
      </c>
      <c r="L67" s="103" t="s">
        <v>90</v>
      </c>
      <c r="M67" s="103" t="s">
        <v>202</v>
      </c>
      <c r="N67" s="103" t="s">
        <v>203</v>
      </c>
    </row>
    <row r="68" spans="1:14" s="6" customFormat="1" x14ac:dyDescent="0.3">
      <c r="A68" s="108">
        <v>64</v>
      </c>
      <c r="B68" s="109" t="s">
        <v>292</v>
      </c>
      <c r="C68" s="111"/>
      <c r="D68" s="103" t="s">
        <v>187</v>
      </c>
      <c r="E68" s="103" t="s">
        <v>66</v>
      </c>
      <c r="F68" s="103" t="s">
        <v>76</v>
      </c>
      <c r="G68" s="106">
        <f>VLOOKUP(D68,'[4]000'!$F$19:$G$31,2,0)</f>
        <v>0.2</v>
      </c>
      <c r="H68" s="103" t="s">
        <v>199</v>
      </c>
      <c r="I68" s="107">
        <v>242853</v>
      </c>
      <c r="J68" s="103" t="s">
        <v>293</v>
      </c>
      <c r="K68" s="103" t="s">
        <v>294</v>
      </c>
      <c r="L68" s="103" t="s">
        <v>90</v>
      </c>
      <c r="M68" s="103" t="s">
        <v>202</v>
      </c>
      <c r="N68" s="103" t="s">
        <v>203</v>
      </c>
    </row>
    <row r="69" spans="1:14" s="6" customFormat="1" x14ac:dyDescent="0.3">
      <c r="A69" s="108">
        <v>65</v>
      </c>
      <c r="B69" s="109" t="s">
        <v>295</v>
      </c>
      <c r="C69" s="111"/>
      <c r="D69" s="103" t="s">
        <v>187</v>
      </c>
      <c r="E69" s="103" t="s">
        <v>66</v>
      </c>
      <c r="F69" s="103" t="s">
        <v>76</v>
      </c>
      <c r="G69" s="106">
        <f>VLOOKUP(D69,'[4]000'!$F$19:$G$31,2,0)</f>
        <v>0.2</v>
      </c>
      <c r="H69" s="103" t="s">
        <v>199</v>
      </c>
      <c r="I69" s="107">
        <v>242853</v>
      </c>
      <c r="J69" s="103" t="s">
        <v>296</v>
      </c>
      <c r="K69" s="103" t="s">
        <v>294</v>
      </c>
      <c r="L69" s="103" t="s">
        <v>90</v>
      </c>
      <c r="M69" s="103" t="s">
        <v>202</v>
      </c>
      <c r="N69" s="103" t="s">
        <v>203</v>
      </c>
    </row>
    <row r="70" spans="1:14" s="6" customFormat="1" x14ac:dyDescent="0.3">
      <c r="A70" s="108">
        <v>66</v>
      </c>
      <c r="B70" s="109" t="s">
        <v>297</v>
      </c>
      <c r="C70" s="111"/>
      <c r="D70" s="103" t="s">
        <v>187</v>
      </c>
      <c r="E70" s="103" t="s">
        <v>66</v>
      </c>
      <c r="F70" s="103" t="s">
        <v>76</v>
      </c>
      <c r="G70" s="106">
        <f>VLOOKUP(D70,'[4]000'!$F$19:$G$31,2,0)</f>
        <v>0.2</v>
      </c>
      <c r="H70" s="103" t="s">
        <v>199</v>
      </c>
      <c r="I70" s="107">
        <v>242853</v>
      </c>
      <c r="J70" s="103" t="s">
        <v>298</v>
      </c>
      <c r="K70" s="103" t="s">
        <v>299</v>
      </c>
      <c r="L70" s="103" t="s">
        <v>90</v>
      </c>
      <c r="M70" s="103" t="s">
        <v>202</v>
      </c>
      <c r="N70" s="103" t="s">
        <v>203</v>
      </c>
    </row>
    <row r="71" spans="1:14" s="6" customFormat="1" x14ac:dyDescent="0.3">
      <c r="A71" s="108">
        <v>67</v>
      </c>
      <c r="B71" s="109" t="s">
        <v>300</v>
      </c>
      <c r="C71" s="111"/>
      <c r="D71" s="103" t="s">
        <v>187</v>
      </c>
      <c r="E71" s="103" t="s">
        <v>66</v>
      </c>
      <c r="F71" s="103" t="s">
        <v>76</v>
      </c>
      <c r="G71" s="106">
        <f>VLOOKUP(D71,'[4]000'!$F$19:$G$31,2,0)</f>
        <v>0.2</v>
      </c>
      <c r="H71" s="103" t="s">
        <v>199</v>
      </c>
      <c r="I71" s="107">
        <v>242853</v>
      </c>
      <c r="J71" s="103" t="s">
        <v>301</v>
      </c>
      <c r="K71" s="103" t="s">
        <v>299</v>
      </c>
      <c r="L71" s="103" t="s">
        <v>90</v>
      </c>
      <c r="M71" s="103" t="s">
        <v>202</v>
      </c>
      <c r="N71" s="103" t="s">
        <v>203</v>
      </c>
    </row>
    <row r="72" spans="1:14" s="6" customFormat="1" x14ac:dyDescent="0.3">
      <c r="A72" s="108">
        <v>68</v>
      </c>
      <c r="B72" s="109" t="s">
        <v>302</v>
      </c>
      <c r="C72" s="111"/>
      <c r="D72" s="103" t="s">
        <v>187</v>
      </c>
      <c r="E72" s="103" t="s">
        <v>66</v>
      </c>
      <c r="F72" s="103" t="s">
        <v>76</v>
      </c>
      <c r="G72" s="106">
        <f>VLOOKUP(D72,'[4]000'!$F$19:$G$31,2,0)</f>
        <v>0.2</v>
      </c>
      <c r="H72" s="103" t="s">
        <v>199</v>
      </c>
      <c r="I72" s="107">
        <v>242853</v>
      </c>
      <c r="J72" s="103" t="s">
        <v>303</v>
      </c>
      <c r="K72" s="103" t="s">
        <v>304</v>
      </c>
      <c r="L72" s="103" t="s">
        <v>90</v>
      </c>
      <c r="M72" s="103" t="s">
        <v>202</v>
      </c>
      <c r="N72" s="103" t="s">
        <v>203</v>
      </c>
    </row>
    <row r="73" spans="1:14" s="6" customFormat="1" x14ac:dyDescent="0.3">
      <c r="A73" s="108">
        <v>69</v>
      </c>
      <c r="B73" s="109" t="s">
        <v>305</v>
      </c>
      <c r="C73" s="111"/>
      <c r="D73" s="103" t="s">
        <v>187</v>
      </c>
      <c r="E73" s="103" t="s">
        <v>66</v>
      </c>
      <c r="F73" s="103" t="s">
        <v>76</v>
      </c>
      <c r="G73" s="106">
        <f>VLOOKUP(D73,'[4]000'!$F$19:$G$31,2,0)</f>
        <v>0.2</v>
      </c>
      <c r="H73" s="103" t="s">
        <v>199</v>
      </c>
      <c r="I73" s="107">
        <v>242853</v>
      </c>
      <c r="J73" s="103" t="s">
        <v>306</v>
      </c>
      <c r="K73" s="103" t="s">
        <v>304</v>
      </c>
      <c r="L73" s="103" t="s">
        <v>90</v>
      </c>
      <c r="M73" s="103" t="s">
        <v>202</v>
      </c>
      <c r="N73" s="103" t="s">
        <v>203</v>
      </c>
    </row>
    <row r="74" spans="1:14" s="6" customFormat="1" x14ac:dyDescent="0.3">
      <c r="A74" s="108">
        <v>70</v>
      </c>
      <c r="B74" s="109" t="s">
        <v>307</v>
      </c>
      <c r="C74" s="111"/>
      <c r="D74" s="103" t="s">
        <v>187</v>
      </c>
      <c r="E74" s="103" t="s">
        <v>66</v>
      </c>
      <c r="F74" s="103" t="s">
        <v>76</v>
      </c>
      <c r="G74" s="106">
        <f>VLOOKUP(D74,'[4]000'!$F$19:$G$31,2,0)</f>
        <v>0.2</v>
      </c>
      <c r="H74" s="103" t="s">
        <v>199</v>
      </c>
      <c r="I74" s="107">
        <v>242853</v>
      </c>
      <c r="J74" s="103" t="s">
        <v>308</v>
      </c>
      <c r="K74" s="103" t="s">
        <v>309</v>
      </c>
      <c r="L74" s="103" t="s">
        <v>90</v>
      </c>
      <c r="M74" s="103" t="s">
        <v>202</v>
      </c>
      <c r="N74" s="103" t="s">
        <v>203</v>
      </c>
    </row>
    <row r="75" spans="1:14" s="6" customFormat="1" x14ac:dyDescent="0.3">
      <c r="A75" s="108">
        <v>71</v>
      </c>
      <c r="B75" s="109" t="s">
        <v>310</v>
      </c>
      <c r="C75" s="111"/>
      <c r="D75" s="103" t="s">
        <v>187</v>
      </c>
      <c r="E75" s="103" t="s">
        <v>66</v>
      </c>
      <c r="F75" s="103" t="s">
        <v>76</v>
      </c>
      <c r="G75" s="106">
        <f>VLOOKUP(D75,'[4]000'!$F$19:$G$31,2,0)</f>
        <v>0.2</v>
      </c>
      <c r="H75" s="103" t="s">
        <v>199</v>
      </c>
      <c r="I75" s="107">
        <v>242853</v>
      </c>
      <c r="J75" s="103" t="s">
        <v>311</v>
      </c>
      <c r="K75" s="103" t="s">
        <v>309</v>
      </c>
      <c r="L75" s="103" t="s">
        <v>90</v>
      </c>
      <c r="M75" s="103" t="s">
        <v>202</v>
      </c>
      <c r="N75" s="103" t="s">
        <v>203</v>
      </c>
    </row>
    <row r="76" spans="1:14" s="6" customFormat="1" x14ac:dyDescent="0.3">
      <c r="A76" s="108">
        <v>72</v>
      </c>
      <c r="B76" s="109" t="s">
        <v>312</v>
      </c>
      <c r="C76" s="111"/>
      <c r="D76" s="103" t="s">
        <v>187</v>
      </c>
      <c r="E76" s="103" t="s">
        <v>66</v>
      </c>
      <c r="F76" s="103" t="s">
        <v>76</v>
      </c>
      <c r="G76" s="106">
        <f>VLOOKUP(D76,'[4]000'!$F$19:$G$31,2,0)</f>
        <v>0.2</v>
      </c>
      <c r="H76" s="103" t="s">
        <v>199</v>
      </c>
      <c r="I76" s="107">
        <v>242853</v>
      </c>
      <c r="J76" s="103" t="s">
        <v>313</v>
      </c>
      <c r="K76" s="103" t="s">
        <v>314</v>
      </c>
      <c r="L76" s="103" t="s">
        <v>90</v>
      </c>
      <c r="M76" s="103" t="s">
        <v>202</v>
      </c>
      <c r="N76" s="103" t="s">
        <v>203</v>
      </c>
    </row>
    <row r="77" spans="1:14" s="6" customFormat="1" x14ac:dyDescent="0.3">
      <c r="A77" s="108">
        <v>73</v>
      </c>
      <c r="B77" s="109" t="s">
        <v>315</v>
      </c>
      <c r="C77" s="111"/>
      <c r="D77" s="103" t="s">
        <v>187</v>
      </c>
      <c r="E77" s="103" t="s">
        <v>66</v>
      </c>
      <c r="F77" s="103" t="s">
        <v>76</v>
      </c>
      <c r="G77" s="106">
        <f>VLOOKUP(D77,'[4]000'!$F$19:$G$31,2,0)</f>
        <v>0.2</v>
      </c>
      <c r="H77" s="103" t="s">
        <v>199</v>
      </c>
      <c r="I77" s="107">
        <v>242853</v>
      </c>
      <c r="J77" s="103" t="s">
        <v>316</v>
      </c>
      <c r="K77" s="103" t="s">
        <v>314</v>
      </c>
      <c r="L77" s="103" t="s">
        <v>90</v>
      </c>
      <c r="M77" s="103" t="s">
        <v>202</v>
      </c>
      <c r="N77" s="103" t="s">
        <v>203</v>
      </c>
    </row>
    <row r="78" spans="1:14" s="6" customFormat="1" x14ac:dyDescent="0.3">
      <c r="A78" s="108">
        <v>74</v>
      </c>
      <c r="B78" s="109" t="s">
        <v>317</v>
      </c>
      <c r="C78" s="111"/>
      <c r="D78" s="103" t="s">
        <v>187</v>
      </c>
      <c r="E78" s="103" t="s">
        <v>66</v>
      </c>
      <c r="F78" s="103" t="s">
        <v>76</v>
      </c>
      <c r="G78" s="106">
        <f>VLOOKUP(D78,'[4]000'!$F$19:$G$31,2,0)</f>
        <v>0.2</v>
      </c>
      <c r="H78" s="103" t="s">
        <v>199</v>
      </c>
      <c r="I78" s="107">
        <v>242853</v>
      </c>
      <c r="J78" s="103" t="s">
        <v>318</v>
      </c>
      <c r="K78" s="103" t="s">
        <v>319</v>
      </c>
      <c r="L78" s="103" t="s">
        <v>90</v>
      </c>
      <c r="M78" s="103" t="s">
        <v>202</v>
      </c>
      <c r="N78" s="103" t="s">
        <v>203</v>
      </c>
    </row>
    <row r="79" spans="1:14" s="6" customFormat="1" x14ac:dyDescent="0.3">
      <c r="A79" s="108">
        <v>75</v>
      </c>
      <c r="B79" s="109" t="s">
        <v>320</v>
      </c>
      <c r="C79" s="111"/>
      <c r="D79" s="103" t="s">
        <v>187</v>
      </c>
      <c r="E79" s="103" t="s">
        <v>66</v>
      </c>
      <c r="F79" s="103" t="s">
        <v>76</v>
      </c>
      <c r="G79" s="106">
        <f>VLOOKUP(D79,'[4]000'!$F$19:$G$31,2,0)</f>
        <v>0.2</v>
      </c>
      <c r="H79" s="103" t="s">
        <v>199</v>
      </c>
      <c r="I79" s="107">
        <v>242853</v>
      </c>
      <c r="J79" s="103" t="s">
        <v>321</v>
      </c>
      <c r="K79" s="103" t="s">
        <v>319</v>
      </c>
      <c r="L79" s="103" t="s">
        <v>90</v>
      </c>
      <c r="M79" s="103" t="s">
        <v>202</v>
      </c>
      <c r="N79" s="103" t="s">
        <v>203</v>
      </c>
    </row>
    <row r="80" spans="1:14" s="6" customFormat="1" x14ac:dyDescent="0.3">
      <c r="A80" s="108">
        <v>76</v>
      </c>
      <c r="B80" s="109" t="s">
        <v>322</v>
      </c>
      <c r="C80" s="111"/>
      <c r="D80" s="103" t="s">
        <v>187</v>
      </c>
      <c r="E80" s="103" t="s">
        <v>66</v>
      </c>
      <c r="F80" s="103" t="s">
        <v>76</v>
      </c>
      <c r="G80" s="106">
        <f>VLOOKUP(D80,'[4]000'!$F$19:$G$31,2,0)</f>
        <v>0.2</v>
      </c>
      <c r="H80" s="103" t="s">
        <v>199</v>
      </c>
      <c r="I80" s="107">
        <v>242853</v>
      </c>
      <c r="J80" s="103" t="s">
        <v>323</v>
      </c>
      <c r="K80" s="103" t="s">
        <v>324</v>
      </c>
      <c r="L80" s="103" t="s">
        <v>90</v>
      </c>
      <c r="M80" s="103" t="s">
        <v>202</v>
      </c>
      <c r="N80" s="103" t="s">
        <v>203</v>
      </c>
    </row>
    <row r="81" spans="1:14" s="6" customFormat="1" x14ac:dyDescent="0.3">
      <c r="A81" s="108">
        <v>77</v>
      </c>
      <c r="B81" s="109" t="s">
        <v>325</v>
      </c>
      <c r="C81" s="111"/>
      <c r="D81" s="103" t="s">
        <v>187</v>
      </c>
      <c r="E81" s="103" t="s">
        <v>66</v>
      </c>
      <c r="F81" s="103" t="s">
        <v>76</v>
      </c>
      <c r="G81" s="106">
        <f>VLOOKUP(D81,'[4]000'!$F$19:$G$31,2,0)</f>
        <v>0.2</v>
      </c>
      <c r="H81" s="103" t="s">
        <v>199</v>
      </c>
      <c r="I81" s="107">
        <v>242853</v>
      </c>
      <c r="J81" s="103" t="s">
        <v>326</v>
      </c>
      <c r="K81" s="103" t="s">
        <v>324</v>
      </c>
      <c r="L81" s="103" t="s">
        <v>90</v>
      </c>
      <c r="M81" s="103" t="s">
        <v>202</v>
      </c>
      <c r="N81" s="103" t="s">
        <v>203</v>
      </c>
    </row>
    <row r="82" spans="1:14" s="6" customFormat="1" x14ac:dyDescent="0.3">
      <c r="A82" s="108">
        <v>78</v>
      </c>
      <c r="B82" s="109" t="s">
        <v>327</v>
      </c>
      <c r="C82" s="111"/>
      <c r="D82" s="103" t="s">
        <v>187</v>
      </c>
      <c r="E82" s="103" t="s">
        <v>66</v>
      </c>
      <c r="F82" s="103" t="s">
        <v>76</v>
      </c>
      <c r="G82" s="106">
        <f>VLOOKUP(D82,'[4]000'!$F$19:$G$31,2,0)</f>
        <v>0.2</v>
      </c>
      <c r="H82" s="103" t="s">
        <v>199</v>
      </c>
      <c r="I82" s="107">
        <v>242853</v>
      </c>
      <c r="J82" s="103" t="s">
        <v>328</v>
      </c>
      <c r="K82" s="103" t="s">
        <v>329</v>
      </c>
      <c r="L82" s="103" t="s">
        <v>90</v>
      </c>
      <c r="M82" s="103" t="s">
        <v>202</v>
      </c>
      <c r="N82" s="103" t="s">
        <v>203</v>
      </c>
    </row>
    <row r="83" spans="1:14" s="6" customFormat="1" x14ac:dyDescent="0.3">
      <c r="A83" s="108">
        <v>79</v>
      </c>
      <c r="B83" s="109" t="s">
        <v>330</v>
      </c>
      <c r="C83" s="111"/>
      <c r="D83" s="103" t="s">
        <v>187</v>
      </c>
      <c r="E83" s="103" t="s">
        <v>66</v>
      </c>
      <c r="F83" s="103" t="s">
        <v>76</v>
      </c>
      <c r="G83" s="106">
        <f>VLOOKUP(D83,'[4]000'!$F$19:$G$31,2,0)</f>
        <v>0.2</v>
      </c>
      <c r="H83" s="103" t="s">
        <v>199</v>
      </c>
      <c r="I83" s="107">
        <v>242853</v>
      </c>
      <c r="J83" s="103" t="s">
        <v>331</v>
      </c>
      <c r="K83" s="103" t="s">
        <v>329</v>
      </c>
      <c r="L83" s="103" t="s">
        <v>90</v>
      </c>
      <c r="M83" s="103" t="s">
        <v>202</v>
      </c>
      <c r="N83" s="103" t="s">
        <v>203</v>
      </c>
    </row>
    <row r="84" spans="1:14" s="6" customFormat="1" x14ac:dyDescent="0.3">
      <c r="A84" s="108">
        <v>80</v>
      </c>
      <c r="B84" s="109" t="s">
        <v>332</v>
      </c>
      <c r="C84" s="111"/>
      <c r="D84" s="103" t="s">
        <v>187</v>
      </c>
      <c r="E84" s="103" t="s">
        <v>66</v>
      </c>
      <c r="F84" s="103" t="s">
        <v>76</v>
      </c>
      <c r="G84" s="106">
        <f>VLOOKUP(D84,'[4]000'!$F$19:$G$31,2,0)</f>
        <v>0.2</v>
      </c>
      <c r="H84" s="103" t="s">
        <v>199</v>
      </c>
      <c r="I84" s="107">
        <v>242853</v>
      </c>
      <c r="J84" s="103" t="s">
        <v>333</v>
      </c>
      <c r="K84" s="103" t="s">
        <v>334</v>
      </c>
      <c r="L84" s="103" t="s">
        <v>90</v>
      </c>
      <c r="M84" s="103" t="s">
        <v>202</v>
      </c>
      <c r="N84" s="103" t="s">
        <v>203</v>
      </c>
    </row>
    <row r="85" spans="1:14" s="6" customFormat="1" x14ac:dyDescent="0.3">
      <c r="A85" s="108">
        <v>81</v>
      </c>
      <c r="B85" s="109" t="s">
        <v>335</v>
      </c>
      <c r="C85" s="111"/>
      <c r="D85" s="103" t="s">
        <v>187</v>
      </c>
      <c r="E85" s="103" t="s">
        <v>66</v>
      </c>
      <c r="F85" s="103" t="s">
        <v>76</v>
      </c>
      <c r="G85" s="106">
        <f>VLOOKUP(D85,'[4]000'!$F$19:$G$31,2,0)</f>
        <v>0.2</v>
      </c>
      <c r="H85" s="103" t="s">
        <v>199</v>
      </c>
      <c r="I85" s="107">
        <v>242853</v>
      </c>
      <c r="J85" s="103" t="s">
        <v>336</v>
      </c>
      <c r="K85" s="103" t="s">
        <v>334</v>
      </c>
      <c r="L85" s="103" t="s">
        <v>90</v>
      </c>
      <c r="M85" s="103" t="s">
        <v>202</v>
      </c>
      <c r="N85" s="103" t="s">
        <v>203</v>
      </c>
    </row>
    <row r="86" spans="1:14" s="6" customFormat="1" x14ac:dyDescent="0.3">
      <c r="A86" s="108">
        <v>82</v>
      </c>
      <c r="B86" s="109" t="s">
        <v>337</v>
      </c>
      <c r="C86" s="111"/>
      <c r="D86" s="103" t="s">
        <v>187</v>
      </c>
      <c r="E86" s="103" t="s">
        <v>66</v>
      </c>
      <c r="F86" s="103" t="s">
        <v>76</v>
      </c>
      <c r="G86" s="106">
        <f>VLOOKUP(D86,'[4]000'!$F$19:$G$31,2,0)</f>
        <v>0.2</v>
      </c>
      <c r="H86" s="103" t="s">
        <v>199</v>
      </c>
      <c r="I86" s="107">
        <v>242853</v>
      </c>
      <c r="J86" s="103" t="s">
        <v>338</v>
      </c>
      <c r="K86" s="103" t="s">
        <v>339</v>
      </c>
      <c r="L86" s="103" t="s">
        <v>90</v>
      </c>
      <c r="M86" s="103" t="s">
        <v>202</v>
      </c>
      <c r="N86" s="103" t="s">
        <v>203</v>
      </c>
    </row>
    <row r="87" spans="1:14" s="6" customFormat="1" x14ac:dyDescent="0.3">
      <c r="A87" s="108">
        <v>83</v>
      </c>
      <c r="B87" s="109" t="s">
        <v>340</v>
      </c>
      <c r="C87" s="111"/>
      <c r="D87" s="103" t="s">
        <v>187</v>
      </c>
      <c r="E87" s="103" t="s">
        <v>66</v>
      </c>
      <c r="F87" s="103" t="s">
        <v>76</v>
      </c>
      <c r="G87" s="106">
        <f>VLOOKUP(D87,'[4]000'!$F$19:$G$31,2,0)</f>
        <v>0.2</v>
      </c>
      <c r="H87" s="103" t="s">
        <v>199</v>
      </c>
      <c r="I87" s="107">
        <v>242853</v>
      </c>
      <c r="J87" s="103" t="s">
        <v>341</v>
      </c>
      <c r="K87" s="103" t="s">
        <v>339</v>
      </c>
      <c r="L87" s="103" t="s">
        <v>90</v>
      </c>
      <c r="M87" s="103" t="s">
        <v>202</v>
      </c>
      <c r="N87" s="103" t="s">
        <v>203</v>
      </c>
    </row>
    <row r="88" spans="1:14" s="6" customFormat="1" x14ac:dyDescent="0.3">
      <c r="A88" s="108">
        <v>84</v>
      </c>
      <c r="B88" s="109" t="s">
        <v>342</v>
      </c>
      <c r="C88" s="111"/>
      <c r="D88" s="103" t="s">
        <v>187</v>
      </c>
      <c r="E88" s="103" t="s">
        <v>66</v>
      </c>
      <c r="F88" s="103" t="s">
        <v>66</v>
      </c>
      <c r="G88" s="106">
        <f>VLOOKUP(D88,'[4]000'!$F$19:$G$31,2,0)</f>
        <v>0.2</v>
      </c>
      <c r="H88" s="103" t="s">
        <v>199</v>
      </c>
      <c r="I88" s="107">
        <v>242853</v>
      </c>
      <c r="J88" s="103" t="s">
        <v>343</v>
      </c>
      <c r="K88" s="103" t="s">
        <v>344</v>
      </c>
      <c r="L88" s="103" t="s">
        <v>90</v>
      </c>
      <c r="M88" s="103" t="s">
        <v>202</v>
      </c>
      <c r="N88" s="103" t="s">
        <v>203</v>
      </c>
    </row>
    <row r="89" spans="1:14" s="6" customFormat="1" x14ac:dyDescent="0.3">
      <c r="A89" s="108">
        <v>85</v>
      </c>
      <c r="B89" s="109" t="s">
        <v>345</v>
      </c>
      <c r="C89" s="111"/>
      <c r="D89" s="103" t="s">
        <v>187</v>
      </c>
      <c r="E89" s="103" t="s">
        <v>66</v>
      </c>
      <c r="F89" s="103" t="s">
        <v>76</v>
      </c>
      <c r="G89" s="106">
        <f>VLOOKUP(D89,'[4]000'!$F$19:$G$31,2,0)</f>
        <v>0.2</v>
      </c>
      <c r="H89" s="103" t="s">
        <v>199</v>
      </c>
      <c r="I89" s="107">
        <v>242853</v>
      </c>
      <c r="J89" s="103" t="s">
        <v>346</v>
      </c>
      <c r="K89" s="103" t="s">
        <v>344</v>
      </c>
      <c r="L89" s="103" t="s">
        <v>90</v>
      </c>
      <c r="M89" s="103" t="s">
        <v>202</v>
      </c>
      <c r="N89" s="103" t="s">
        <v>203</v>
      </c>
    </row>
    <row r="90" spans="1:14" s="6" customFormat="1" x14ac:dyDescent="0.3">
      <c r="A90" s="108">
        <v>86</v>
      </c>
      <c r="B90" s="109" t="s">
        <v>347</v>
      </c>
      <c r="C90" s="111"/>
      <c r="D90" s="103" t="s">
        <v>187</v>
      </c>
      <c r="E90" s="103" t="s">
        <v>66</v>
      </c>
      <c r="F90" s="103" t="s">
        <v>76</v>
      </c>
      <c r="G90" s="106">
        <f>VLOOKUP(D90,'[4]000'!$F$19:$G$31,2,0)</f>
        <v>0.2</v>
      </c>
      <c r="H90" s="103" t="s">
        <v>199</v>
      </c>
      <c r="I90" s="107">
        <v>242853</v>
      </c>
      <c r="J90" s="103" t="s">
        <v>348</v>
      </c>
      <c r="K90" s="103" t="s">
        <v>349</v>
      </c>
      <c r="L90" s="103" t="s">
        <v>90</v>
      </c>
      <c r="M90" s="103" t="s">
        <v>202</v>
      </c>
      <c r="N90" s="103" t="s">
        <v>203</v>
      </c>
    </row>
    <row r="91" spans="1:14" s="6" customFormat="1" x14ac:dyDescent="0.3">
      <c r="A91" s="108">
        <v>87</v>
      </c>
      <c r="B91" s="109" t="s">
        <v>350</v>
      </c>
      <c r="C91" s="111"/>
      <c r="D91" s="103" t="s">
        <v>187</v>
      </c>
      <c r="E91" s="103" t="s">
        <v>66</v>
      </c>
      <c r="F91" s="103" t="s">
        <v>76</v>
      </c>
      <c r="G91" s="106">
        <f>VLOOKUP(D91,'[4]000'!$F$19:$G$31,2,0)</f>
        <v>0.2</v>
      </c>
      <c r="H91" s="103" t="s">
        <v>199</v>
      </c>
      <c r="I91" s="107">
        <v>242853</v>
      </c>
      <c r="J91" s="103" t="s">
        <v>351</v>
      </c>
      <c r="K91" s="103" t="s">
        <v>349</v>
      </c>
      <c r="L91" s="103" t="s">
        <v>90</v>
      </c>
      <c r="M91" s="103" t="s">
        <v>202</v>
      </c>
      <c r="N91" s="103" t="s">
        <v>203</v>
      </c>
    </row>
    <row r="92" spans="1:14" s="6" customFormat="1" x14ac:dyDescent="0.3">
      <c r="A92" s="108">
        <v>88</v>
      </c>
      <c r="B92" s="109" t="s">
        <v>352</v>
      </c>
      <c r="C92" s="111"/>
      <c r="D92" s="103" t="s">
        <v>187</v>
      </c>
      <c r="E92" s="103" t="s">
        <v>66</v>
      </c>
      <c r="F92" s="103" t="s">
        <v>76</v>
      </c>
      <c r="G92" s="106">
        <f>VLOOKUP(D92,'[4]000'!$F$19:$G$31,2,0)</f>
        <v>0.2</v>
      </c>
      <c r="H92" s="103" t="s">
        <v>199</v>
      </c>
      <c r="I92" s="107">
        <v>242853</v>
      </c>
      <c r="J92" s="103" t="s">
        <v>353</v>
      </c>
      <c r="K92" s="103" t="s">
        <v>354</v>
      </c>
      <c r="L92" s="103" t="s">
        <v>90</v>
      </c>
      <c r="M92" s="103" t="s">
        <v>202</v>
      </c>
      <c r="N92" s="103" t="s">
        <v>203</v>
      </c>
    </row>
    <row r="93" spans="1:14" s="6" customFormat="1" x14ac:dyDescent="0.3">
      <c r="A93" s="108">
        <v>89</v>
      </c>
      <c r="B93" s="109" t="s">
        <v>355</v>
      </c>
      <c r="C93" s="111"/>
      <c r="D93" s="103" t="s">
        <v>187</v>
      </c>
      <c r="E93" s="103" t="s">
        <v>66</v>
      </c>
      <c r="F93" s="103" t="s">
        <v>76</v>
      </c>
      <c r="G93" s="106">
        <f>VLOOKUP(D93,'[4]000'!$F$19:$G$31,2,0)</f>
        <v>0.2</v>
      </c>
      <c r="H93" s="103" t="s">
        <v>199</v>
      </c>
      <c r="I93" s="107">
        <v>242853</v>
      </c>
      <c r="J93" s="103" t="s">
        <v>356</v>
      </c>
      <c r="K93" s="103" t="s">
        <v>354</v>
      </c>
      <c r="L93" s="103" t="s">
        <v>90</v>
      </c>
      <c r="M93" s="103" t="s">
        <v>202</v>
      </c>
      <c r="N93" s="103" t="s">
        <v>203</v>
      </c>
    </row>
    <row r="94" spans="1:14" s="6" customFormat="1" x14ac:dyDescent="0.3">
      <c r="A94" s="108">
        <v>90</v>
      </c>
      <c r="B94" s="109" t="s">
        <v>357</v>
      </c>
      <c r="C94" s="111"/>
      <c r="D94" s="103" t="s">
        <v>187</v>
      </c>
      <c r="E94" s="103" t="s">
        <v>66</v>
      </c>
      <c r="F94" s="103" t="s">
        <v>66</v>
      </c>
      <c r="G94" s="106">
        <f>VLOOKUP(D94,'[4]000'!$F$19:$G$31,2,0)</f>
        <v>0.2</v>
      </c>
      <c r="H94" s="103" t="s">
        <v>199</v>
      </c>
      <c r="I94" s="107">
        <v>242853</v>
      </c>
      <c r="J94" s="103" t="s">
        <v>358</v>
      </c>
      <c r="K94" s="103" t="s">
        <v>359</v>
      </c>
      <c r="L94" s="103" t="s">
        <v>90</v>
      </c>
      <c r="M94" s="103" t="s">
        <v>202</v>
      </c>
      <c r="N94" s="103" t="s">
        <v>203</v>
      </c>
    </row>
    <row r="95" spans="1:14" s="6" customFormat="1" x14ac:dyDescent="0.3">
      <c r="A95" s="108">
        <v>91</v>
      </c>
      <c r="B95" s="109" t="s">
        <v>360</v>
      </c>
      <c r="C95" s="111"/>
      <c r="D95" s="103" t="s">
        <v>187</v>
      </c>
      <c r="E95" s="103" t="s">
        <v>66</v>
      </c>
      <c r="F95" s="103" t="s">
        <v>76</v>
      </c>
      <c r="G95" s="106">
        <f>VLOOKUP(D95,'[4]000'!$F$19:$G$31,2,0)</f>
        <v>0.2</v>
      </c>
      <c r="H95" s="103" t="s">
        <v>199</v>
      </c>
      <c r="I95" s="107">
        <v>242853</v>
      </c>
      <c r="J95" s="103" t="s">
        <v>361</v>
      </c>
      <c r="K95" s="103" t="s">
        <v>359</v>
      </c>
      <c r="L95" s="103" t="s">
        <v>90</v>
      </c>
      <c r="M95" s="103" t="s">
        <v>202</v>
      </c>
      <c r="N95" s="103" t="s">
        <v>203</v>
      </c>
    </row>
    <row r="96" spans="1:14" s="6" customFormat="1" x14ac:dyDescent="0.3">
      <c r="A96" s="108">
        <v>92</v>
      </c>
      <c r="B96" s="109" t="s">
        <v>362</v>
      </c>
      <c r="C96" s="111"/>
      <c r="D96" s="103" t="s">
        <v>187</v>
      </c>
      <c r="E96" s="103" t="s">
        <v>66</v>
      </c>
      <c r="F96" s="103" t="s">
        <v>76</v>
      </c>
      <c r="G96" s="106">
        <f>VLOOKUP(D96,'[4]000'!$F$19:$G$31,2,0)</f>
        <v>0.2</v>
      </c>
      <c r="H96" s="103" t="s">
        <v>199</v>
      </c>
      <c r="I96" s="107">
        <v>242853</v>
      </c>
      <c r="J96" s="103" t="s">
        <v>363</v>
      </c>
      <c r="K96" s="103" t="s">
        <v>364</v>
      </c>
      <c r="L96" s="103" t="s">
        <v>90</v>
      </c>
      <c r="M96" s="103" t="s">
        <v>202</v>
      </c>
      <c r="N96" s="103" t="s">
        <v>203</v>
      </c>
    </row>
    <row r="97" spans="1:14" s="6" customFormat="1" x14ac:dyDescent="0.3">
      <c r="A97" s="108">
        <v>93</v>
      </c>
      <c r="B97" s="109" t="s">
        <v>365</v>
      </c>
      <c r="C97" s="111"/>
      <c r="D97" s="103" t="s">
        <v>187</v>
      </c>
      <c r="E97" s="103" t="s">
        <v>66</v>
      </c>
      <c r="F97" s="103" t="s">
        <v>76</v>
      </c>
      <c r="G97" s="106">
        <f>VLOOKUP(D97,'[4]000'!$F$19:$G$31,2,0)</f>
        <v>0.2</v>
      </c>
      <c r="H97" s="103" t="s">
        <v>199</v>
      </c>
      <c r="I97" s="107">
        <v>242853</v>
      </c>
      <c r="J97" s="103" t="s">
        <v>366</v>
      </c>
      <c r="K97" s="103" t="s">
        <v>364</v>
      </c>
      <c r="L97" s="103" t="s">
        <v>90</v>
      </c>
      <c r="M97" s="103" t="s">
        <v>202</v>
      </c>
      <c r="N97" s="103" t="s">
        <v>203</v>
      </c>
    </row>
    <row r="98" spans="1:14" s="6" customFormat="1" x14ac:dyDescent="0.3">
      <c r="A98" s="108">
        <v>94</v>
      </c>
      <c r="B98" s="109" t="s">
        <v>367</v>
      </c>
      <c r="C98" s="111"/>
      <c r="D98" s="103" t="s">
        <v>187</v>
      </c>
      <c r="E98" s="103" t="s">
        <v>66</v>
      </c>
      <c r="F98" s="103" t="s">
        <v>76</v>
      </c>
      <c r="G98" s="106">
        <f>VLOOKUP(D98,'[4]000'!$F$19:$G$31,2,0)</f>
        <v>0.2</v>
      </c>
      <c r="H98" s="103" t="s">
        <v>199</v>
      </c>
      <c r="I98" s="107">
        <v>242853</v>
      </c>
      <c r="J98" s="103" t="s">
        <v>368</v>
      </c>
      <c r="K98" s="103" t="s">
        <v>369</v>
      </c>
      <c r="L98" s="103" t="s">
        <v>90</v>
      </c>
      <c r="M98" s="103" t="s">
        <v>202</v>
      </c>
      <c r="N98" s="103" t="s">
        <v>203</v>
      </c>
    </row>
    <row r="99" spans="1:14" s="6" customFormat="1" x14ac:dyDescent="0.3">
      <c r="A99" s="108">
        <v>95</v>
      </c>
      <c r="B99" s="109" t="s">
        <v>370</v>
      </c>
      <c r="C99" s="111"/>
      <c r="D99" s="103" t="s">
        <v>187</v>
      </c>
      <c r="E99" s="103" t="s">
        <v>66</v>
      </c>
      <c r="F99" s="103" t="s">
        <v>76</v>
      </c>
      <c r="G99" s="106">
        <f>VLOOKUP(D99,'[4]000'!$F$19:$G$31,2,0)</f>
        <v>0.2</v>
      </c>
      <c r="H99" s="103" t="s">
        <v>199</v>
      </c>
      <c r="I99" s="107">
        <v>242853</v>
      </c>
      <c r="J99" s="103" t="s">
        <v>371</v>
      </c>
      <c r="K99" s="103" t="s">
        <v>369</v>
      </c>
      <c r="L99" s="103" t="s">
        <v>90</v>
      </c>
      <c r="M99" s="103" t="s">
        <v>202</v>
      </c>
      <c r="N99" s="103" t="s">
        <v>203</v>
      </c>
    </row>
    <row r="100" spans="1:14" s="6" customFormat="1" x14ac:dyDescent="0.3">
      <c r="A100" s="108">
        <v>96</v>
      </c>
      <c r="B100" s="109" t="s">
        <v>372</v>
      </c>
      <c r="C100" s="111"/>
      <c r="D100" s="103" t="s">
        <v>187</v>
      </c>
      <c r="E100" s="103" t="s">
        <v>66</v>
      </c>
      <c r="F100" s="103" t="s">
        <v>76</v>
      </c>
      <c r="G100" s="106">
        <f>VLOOKUP(D100,'[4]000'!$F$19:$G$31,2,0)</f>
        <v>0.2</v>
      </c>
      <c r="H100" s="103" t="s">
        <v>199</v>
      </c>
      <c r="I100" s="107">
        <v>242853</v>
      </c>
      <c r="J100" s="103" t="s">
        <v>373</v>
      </c>
      <c r="K100" s="103" t="s">
        <v>374</v>
      </c>
      <c r="L100" s="103" t="s">
        <v>90</v>
      </c>
      <c r="M100" s="103" t="s">
        <v>202</v>
      </c>
      <c r="N100" s="103" t="s">
        <v>203</v>
      </c>
    </row>
    <row r="101" spans="1:14" s="6" customFormat="1" x14ac:dyDescent="0.3">
      <c r="A101" s="108">
        <v>97</v>
      </c>
      <c r="B101" s="109" t="s">
        <v>375</v>
      </c>
      <c r="C101" s="111"/>
      <c r="D101" s="103" t="s">
        <v>187</v>
      </c>
      <c r="E101" s="103" t="s">
        <v>66</v>
      </c>
      <c r="F101" s="103" t="s">
        <v>76</v>
      </c>
      <c r="G101" s="106">
        <f>VLOOKUP(D101,'[4]000'!$F$19:$G$31,2,0)</f>
        <v>0.2</v>
      </c>
      <c r="H101" s="103" t="s">
        <v>199</v>
      </c>
      <c r="I101" s="107">
        <v>242853</v>
      </c>
      <c r="J101" s="103" t="s">
        <v>376</v>
      </c>
      <c r="K101" s="103" t="s">
        <v>374</v>
      </c>
      <c r="L101" s="103" t="s">
        <v>90</v>
      </c>
      <c r="M101" s="103" t="s">
        <v>202</v>
      </c>
      <c r="N101" s="103" t="s">
        <v>203</v>
      </c>
    </row>
    <row r="102" spans="1:14" s="6" customFormat="1" x14ac:dyDescent="0.3">
      <c r="A102" s="108">
        <v>98</v>
      </c>
      <c r="B102" s="109" t="s">
        <v>377</v>
      </c>
      <c r="C102" s="111"/>
      <c r="D102" s="103" t="s">
        <v>187</v>
      </c>
      <c r="E102" s="103" t="s">
        <v>66</v>
      </c>
      <c r="F102" s="103" t="s">
        <v>76</v>
      </c>
      <c r="G102" s="106">
        <f>VLOOKUP(D102,'[4]000'!$F$19:$G$31,2,0)</f>
        <v>0.2</v>
      </c>
      <c r="H102" s="103" t="s">
        <v>199</v>
      </c>
      <c r="I102" s="107">
        <v>242853</v>
      </c>
      <c r="J102" s="103" t="s">
        <v>378</v>
      </c>
      <c r="K102" s="103" t="s">
        <v>379</v>
      </c>
      <c r="L102" s="103" t="s">
        <v>90</v>
      </c>
      <c r="M102" s="103" t="s">
        <v>202</v>
      </c>
      <c r="N102" s="103" t="s">
        <v>203</v>
      </c>
    </row>
    <row r="103" spans="1:14" s="6" customFormat="1" x14ac:dyDescent="0.3">
      <c r="A103" s="108">
        <v>99</v>
      </c>
      <c r="B103" s="109" t="s">
        <v>380</v>
      </c>
      <c r="C103" s="111"/>
      <c r="D103" s="103" t="s">
        <v>187</v>
      </c>
      <c r="E103" s="103" t="s">
        <v>66</v>
      </c>
      <c r="F103" s="103" t="s">
        <v>76</v>
      </c>
      <c r="G103" s="106">
        <f>VLOOKUP(D103,'[4]000'!$F$19:$G$31,2,0)</f>
        <v>0.2</v>
      </c>
      <c r="H103" s="103" t="s">
        <v>199</v>
      </c>
      <c r="I103" s="107">
        <v>242853</v>
      </c>
      <c r="J103" s="103" t="s">
        <v>381</v>
      </c>
      <c r="K103" s="103" t="s">
        <v>379</v>
      </c>
      <c r="L103" s="103" t="s">
        <v>90</v>
      </c>
      <c r="M103" s="103" t="s">
        <v>202</v>
      </c>
      <c r="N103" s="103" t="s">
        <v>203</v>
      </c>
    </row>
    <row r="104" spans="1:14" s="6" customFormat="1" x14ac:dyDescent="0.3">
      <c r="A104" s="108">
        <v>100</v>
      </c>
      <c r="B104" s="109" t="s">
        <v>382</v>
      </c>
      <c r="C104" s="111"/>
      <c r="D104" s="103" t="s">
        <v>187</v>
      </c>
      <c r="E104" s="103" t="s">
        <v>66</v>
      </c>
      <c r="F104" s="103" t="s">
        <v>76</v>
      </c>
      <c r="G104" s="106">
        <f>VLOOKUP(D104,'[4]000'!$F$19:$G$31,2,0)</f>
        <v>0.2</v>
      </c>
      <c r="H104" s="103" t="s">
        <v>199</v>
      </c>
      <c r="I104" s="107">
        <v>242853</v>
      </c>
      <c r="J104" s="103" t="s">
        <v>383</v>
      </c>
      <c r="K104" s="103" t="s">
        <v>384</v>
      </c>
      <c r="L104" s="103" t="s">
        <v>90</v>
      </c>
      <c r="M104" s="103" t="s">
        <v>202</v>
      </c>
      <c r="N104" s="103" t="s">
        <v>203</v>
      </c>
    </row>
    <row r="105" spans="1:14" s="6" customFormat="1" x14ac:dyDescent="0.3">
      <c r="A105" s="108">
        <v>101</v>
      </c>
      <c r="B105" s="109" t="s">
        <v>385</v>
      </c>
      <c r="C105" s="111"/>
      <c r="D105" s="103" t="s">
        <v>187</v>
      </c>
      <c r="E105" s="103" t="s">
        <v>66</v>
      </c>
      <c r="F105" s="103" t="s">
        <v>76</v>
      </c>
      <c r="G105" s="106">
        <f>VLOOKUP(D105,'[4]000'!$F$19:$G$31,2,0)</f>
        <v>0.2</v>
      </c>
      <c r="H105" s="103" t="s">
        <v>199</v>
      </c>
      <c r="I105" s="107">
        <v>242853</v>
      </c>
      <c r="J105" s="103" t="s">
        <v>386</v>
      </c>
      <c r="K105" s="103" t="s">
        <v>384</v>
      </c>
      <c r="L105" s="103" t="s">
        <v>90</v>
      </c>
      <c r="M105" s="103" t="s">
        <v>202</v>
      </c>
      <c r="N105" s="103" t="s">
        <v>203</v>
      </c>
    </row>
    <row r="106" spans="1:14" s="6" customFormat="1" x14ac:dyDescent="0.3">
      <c r="A106" s="108">
        <v>102</v>
      </c>
      <c r="B106" s="109" t="s">
        <v>387</v>
      </c>
      <c r="C106" s="111"/>
      <c r="D106" s="103" t="s">
        <v>187</v>
      </c>
      <c r="E106" s="103" t="s">
        <v>66</v>
      </c>
      <c r="F106" s="103" t="s">
        <v>76</v>
      </c>
      <c r="G106" s="106">
        <f>VLOOKUP(D106,'[4]000'!$F$19:$G$31,2,0)</f>
        <v>0.2</v>
      </c>
      <c r="H106" s="103" t="s">
        <v>199</v>
      </c>
      <c r="I106" s="107">
        <v>242853</v>
      </c>
      <c r="J106" s="103" t="s">
        <v>388</v>
      </c>
      <c r="K106" s="103" t="s">
        <v>389</v>
      </c>
      <c r="L106" s="103" t="s">
        <v>90</v>
      </c>
      <c r="M106" s="103" t="s">
        <v>202</v>
      </c>
      <c r="N106" s="103" t="s">
        <v>203</v>
      </c>
    </row>
    <row r="107" spans="1:14" s="6" customFormat="1" x14ac:dyDescent="0.3">
      <c r="A107" s="108">
        <v>103</v>
      </c>
      <c r="B107" s="109" t="s">
        <v>390</v>
      </c>
      <c r="C107" s="111"/>
      <c r="D107" s="103" t="s">
        <v>187</v>
      </c>
      <c r="E107" s="103" t="s">
        <v>66</v>
      </c>
      <c r="F107" s="103" t="s">
        <v>76</v>
      </c>
      <c r="G107" s="106">
        <f>VLOOKUP(D107,'[4]000'!$F$19:$G$31,2,0)</f>
        <v>0.2</v>
      </c>
      <c r="H107" s="103" t="s">
        <v>199</v>
      </c>
      <c r="I107" s="107">
        <v>242853</v>
      </c>
      <c r="J107" s="103" t="s">
        <v>391</v>
      </c>
      <c r="K107" s="103" t="s">
        <v>389</v>
      </c>
      <c r="L107" s="103" t="s">
        <v>90</v>
      </c>
      <c r="M107" s="103" t="s">
        <v>202</v>
      </c>
      <c r="N107" s="103" t="s">
        <v>203</v>
      </c>
    </row>
    <row r="108" spans="1:14" s="6" customFormat="1" x14ac:dyDescent="0.3">
      <c r="A108" s="108">
        <v>104</v>
      </c>
      <c r="B108" s="109" t="s">
        <v>392</v>
      </c>
      <c r="C108" s="111"/>
      <c r="D108" s="103" t="s">
        <v>187</v>
      </c>
      <c r="E108" s="103" t="s">
        <v>66</v>
      </c>
      <c r="F108" s="103" t="s">
        <v>76</v>
      </c>
      <c r="G108" s="106">
        <f>VLOOKUP(D108,'[4]000'!$F$19:$G$31,2,0)</f>
        <v>0.2</v>
      </c>
      <c r="H108" s="103" t="s">
        <v>199</v>
      </c>
      <c r="I108" s="107">
        <v>242853</v>
      </c>
      <c r="J108" s="103" t="s">
        <v>393</v>
      </c>
      <c r="K108" s="103" t="s">
        <v>394</v>
      </c>
      <c r="L108" s="103" t="s">
        <v>90</v>
      </c>
      <c r="M108" s="103" t="s">
        <v>202</v>
      </c>
      <c r="N108" s="103" t="s">
        <v>203</v>
      </c>
    </row>
    <row r="109" spans="1:14" s="6" customFormat="1" x14ac:dyDescent="0.3">
      <c r="A109" s="108">
        <v>105</v>
      </c>
      <c r="B109" s="109" t="s">
        <v>395</v>
      </c>
      <c r="C109" s="111"/>
      <c r="D109" s="103" t="s">
        <v>187</v>
      </c>
      <c r="E109" s="103" t="s">
        <v>66</v>
      </c>
      <c r="F109" s="103" t="s">
        <v>76</v>
      </c>
      <c r="G109" s="106">
        <f>VLOOKUP(D109,'[4]000'!$F$19:$G$31,2,0)</f>
        <v>0.2</v>
      </c>
      <c r="H109" s="103" t="s">
        <v>199</v>
      </c>
      <c r="I109" s="107">
        <v>242853</v>
      </c>
      <c r="J109" s="103" t="s">
        <v>396</v>
      </c>
      <c r="K109" s="103" t="s">
        <v>394</v>
      </c>
      <c r="L109" s="103" t="s">
        <v>90</v>
      </c>
      <c r="M109" s="103" t="s">
        <v>202</v>
      </c>
      <c r="N109" s="103" t="s">
        <v>203</v>
      </c>
    </row>
    <row r="110" spans="1:14" s="6" customFormat="1" x14ac:dyDescent="0.3">
      <c r="A110" s="108">
        <v>106</v>
      </c>
      <c r="B110" s="109" t="s">
        <v>397</v>
      </c>
      <c r="C110" s="111"/>
      <c r="D110" s="103" t="s">
        <v>187</v>
      </c>
      <c r="E110" s="103" t="s">
        <v>66</v>
      </c>
      <c r="F110" s="103" t="s">
        <v>76</v>
      </c>
      <c r="G110" s="106">
        <f>VLOOKUP(D110,'[4]000'!$F$19:$G$31,2,0)</f>
        <v>0.2</v>
      </c>
      <c r="H110" s="103" t="s">
        <v>199</v>
      </c>
      <c r="I110" s="107">
        <v>242853</v>
      </c>
      <c r="J110" s="103" t="s">
        <v>398</v>
      </c>
      <c r="K110" s="103" t="s">
        <v>399</v>
      </c>
      <c r="L110" s="103" t="s">
        <v>90</v>
      </c>
      <c r="M110" s="103" t="s">
        <v>202</v>
      </c>
      <c r="N110" s="103" t="s">
        <v>203</v>
      </c>
    </row>
    <row r="111" spans="1:14" s="6" customFormat="1" x14ac:dyDescent="0.3">
      <c r="A111" s="108">
        <v>107</v>
      </c>
      <c r="B111" s="109" t="s">
        <v>400</v>
      </c>
      <c r="C111" s="111"/>
      <c r="D111" s="103" t="s">
        <v>187</v>
      </c>
      <c r="E111" s="103" t="s">
        <v>66</v>
      </c>
      <c r="F111" s="103" t="s">
        <v>76</v>
      </c>
      <c r="G111" s="106">
        <f>VLOOKUP(D111,'[4]000'!$F$19:$G$31,2,0)</f>
        <v>0.2</v>
      </c>
      <c r="H111" s="103" t="s">
        <v>199</v>
      </c>
      <c r="I111" s="107">
        <v>242853</v>
      </c>
      <c r="J111" s="103" t="s">
        <v>401</v>
      </c>
      <c r="K111" s="103" t="s">
        <v>402</v>
      </c>
      <c r="L111" s="103" t="s">
        <v>90</v>
      </c>
      <c r="M111" s="103" t="s">
        <v>202</v>
      </c>
      <c r="N111" s="103" t="s">
        <v>203</v>
      </c>
    </row>
    <row r="112" spans="1:14" s="6" customFormat="1" x14ac:dyDescent="0.3">
      <c r="A112" s="108">
        <v>108</v>
      </c>
      <c r="B112" s="109" t="s">
        <v>403</v>
      </c>
      <c r="C112" s="111"/>
      <c r="D112" s="103" t="s">
        <v>187</v>
      </c>
      <c r="E112" s="103" t="s">
        <v>66</v>
      </c>
      <c r="F112" s="103" t="s">
        <v>76</v>
      </c>
      <c r="G112" s="106">
        <f>VLOOKUP(D112,'[4]000'!$F$19:$G$31,2,0)</f>
        <v>0.2</v>
      </c>
      <c r="H112" s="103" t="s">
        <v>199</v>
      </c>
      <c r="I112" s="107">
        <v>242853</v>
      </c>
      <c r="J112" s="103" t="s">
        <v>404</v>
      </c>
      <c r="K112" s="103" t="s">
        <v>405</v>
      </c>
      <c r="L112" s="103" t="s">
        <v>90</v>
      </c>
      <c r="M112" s="103" t="s">
        <v>202</v>
      </c>
      <c r="N112" s="103" t="s">
        <v>203</v>
      </c>
    </row>
    <row r="113" spans="1:14" s="6" customFormat="1" x14ac:dyDescent="0.3">
      <c r="A113" s="108">
        <v>109</v>
      </c>
      <c r="B113" s="109" t="s">
        <v>406</v>
      </c>
      <c r="C113" s="111"/>
      <c r="D113" s="103" t="s">
        <v>187</v>
      </c>
      <c r="E113" s="103" t="s">
        <v>66</v>
      </c>
      <c r="F113" s="103" t="s">
        <v>76</v>
      </c>
      <c r="G113" s="106">
        <f>VLOOKUP(D113,'[4]000'!$F$19:$G$31,2,0)</f>
        <v>0.2</v>
      </c>
      <c r="H113" s="103" t="s">
        <v>199</v>
      </c>
      <c r="I113" s="107">
        <v>242853</v>
      </c>
      <c r="J113" s="103" t="s">
        <v>407</v>
      </c>
      <c r="K113" s="103" t="s">
        <v>405</v>
      </c>
      <c r="L113" s="103" t="s">
        <v>90</v>
      </c>
      <c r="M113" s="103" t="s">
        <v>202</v>
      </c>
      <c r="N113" s="103" t="s">
        <v>203</v>
      </c>
    </row>
    <row r="114" spans="1:14" s="6" customFormat="1" x14ac:dyDescent="0.3">
      <c r="A114" s="108">
        <v>110</v>
      </c>
      <c r="B114" s="109" t="s">
        <v>408</v>
      </c>
      <c r="C114" s="111"/>
      <c r="D114" s="103" t="s">
        <v>187</v>
      </c>
      <c r="E114" s="103" t="s">
        <v>66</v>
      </c>
      <c r="F114" s="103" t="s">
        <v>76</v>
      </c>
      <c r="G114" s="106">
        <f>VLOOKUP(D114,'[4]000'!$F$19:$G$31,2,0)</f>
        <v>0.2</v>
      </c>
      <c r="H114" s="103" t="s">
        <v>199</v>
      </c>
      <c r="I114" s="107">
        <v>242853</v>
      </c>
      <c r="J114" s="103" t="s">
        <v>409</v>
      </c>
      <c r="K114" s="103" t="s">
        <v>410</v>
      </c>
      <c r="L114" s="103" t="s">
        <v>90</v>
      </c>
      <c r="M114" s="103" t="s">
        <v>202</v>
      </c>
      <c r="N114" s="103" t="s">
        <v>203</v>
      </c>
    </row>
    <row r="115" spans="1:14" s="6" customFormat="1" x14ac:dyDescent="0.3">
      <c r="A115" s="108">
        <v>111</v>
      </c>
      <c r="B115" s="109" t="s">
        <v>411</v>
      </c>
      <c r="C115" s="111"/>
      <c r="D115" s="103" t="s">
        <v>187</v>
      </c>
      <c r="E115" s="103" t="s">
        <v>66</v>
      </c>
      <c r="F115" s="103" t="s">
        <v>76</v>
      </c>
      <c r="G115" s="106">
        <f>VLOOKUP(D115,'[4]000'!$F$19:$G$31,2,0)</f>
        <v>0.2</v>
      </c>
      <c r="H115" s="103" t="s">
        <v>199</v>
      </c>
      <c r="I115" s="107">
        <v>242853</v>
      </c>
      <c r="J115" s="103" t="s">
        <v>412</v>
      </c>
      <c r="K115" s="103" t="s">
        <v>410</v>
      </c>
      <c r="L115" s="103" t="s">
        <v>90</v>
      </c>
      <c r="M115" s="103" t="s">
        <v>202</v>
      </c>
      <c r="N115" s="103" t="s">
        <v>203</v>
      </c>
    </row>
    <row r="116" spans="1:14" s="6" customFormat="1" x14ac:dyDescent="0.3">
      <c r="A116" s="108">
        <v>112</v>
      </c>
      <c r="B116" s="109" t="s">
        <v>413</v>
      </c>
      <c r="C116" s="111"/>
      <c r="D116" s="103" t="s">
        <v>187</v>
      </c>
      <c r="E116" s="103" t="s">
        <v>66</v>
      </c>
      <c r="F116" s="103" t="s">
        <v>76</v>
      </c>
      <c r="G116" s="106">
        <f>VLOOKUP(D116,'[4]000'!$F$19:$G$31,2,0)</f>
        <v>0.2</v>
      </c>
      <c r="H116" s="103" t="s">
        <v>199</v>
      </c>
      <c r="I116" s="107">
        <v>242853</v>
      </c>
      <c r="J116" s="103" t="s">
        <v>414</v>
      </c>
      <c r="K116" s="103" t="s">
        <v>415</v>
      </c>
      <c r="L116" s="103" t="s">
        <v>90</v>
      </c>
      <c r="M116" s="103" t="s">
        <v>202</v>
      </c>
      <c r="N116" s="103" t="s">
        <v>203</v>
      </c>
    </row>
    <row r="117" spans="1:14" s="6" customFormat="1" x14ac:dyDescent="0.3">
      <c r="A117" s="108">
        <v>113</v>
      </c>
      <c r="B117" s="109" t="s">
        <v>416</v>
      </c>
      <c r="C117" s="111"/>
      <c r="D117" s="103" t="s">
        <v>187</v>
      </c>
      <c r="E117" s="103" t="s">
        <v>66</v>
      </c>
      <c r="F117" s="103" t="s">
        <v>76</v>
      </c>
      <c r="G117" s="106">
        <f>VLOOKUP(D117,'[4]000'!$F$19:$G$31,2,0)</f>
        <v>0.2</v>
      </c>
      <c r="H117" s="103" t="s">
        <v>199</v>
      </c>
      <c r="I117" s="107">
        <v>242853</v>
      </c>
      <c r="J117" s="103" t="s">
        <v>417</v>
      </c>
      <c r="K117" s="103" t="s">
        <v>415</v>
      </c>
      <c r="L117" s="103" t="s">
        <v>90</v>
      </c>
      <c r="M117" s="103" t="s">
        <v>202</v>
      </c>
      <c r="N117" s="103" t="s">
        <v>203</v>
      </c>
    </row>
    <row r="118" spans="1:14" s="6" customFormat="1" x14ac:dyDescent="0.3">
      <c r="A118" s="108">
        <v>114</v>
      </c>
      <c r="B118" s="109" t="s">
        <v>418</v>
      </c>
      <c r="C118" s="111"/>
      <c r="D118" s="103" t="s">
        <v>187</v>
      </c>
      <c r="E118" s="103" t="s">
        <v>66</v>
      </c>
      <c r="F118" s="103" t="s">
        <v>76</v>
      </c>
      <c r="G118" s="106">
        <f>VLOOKUP(D118,'[4]000'!$F$19:$G$31,2,0)</f>
        <v>0.2</v>
      </c>
      <c r="H118" s="103" t="s">
        <v>199</v>
      </c>
      <c r="I118" s="107">
        <v>242853</v>
      </c>
      <c r="J118" s="103" t="s">
        <v>419</v>
      </c>
      <c r="K118" s="103" t="s">
        <v>420</v>
      </c>
      <c r="L118" s="103" t="s">
        <v>90</v>
      </c>
      <c r="M118" s="103" t="s">
        <v>202</v>
      </c>
      <c r="N118" s="103" t="s">
        <v>203</v>
      </c>
    </row>
    <row r="119" spans="1:14" s="6" customFormat="1" x14ac:dyDescent="0.3">
      <c r="A119" s="108">
        <v>115</v>
      </c>
      <c r="B119" s="109" t="s">
        <v>421</v>
      </c>
      <c r="C119" s="111"/>
      <c r="D119" s="103" t="s">
        <v>187</v>
      </c>
      <c r="E119" s="103" t="s">
        <v>66</v>
      </c>
      <c r="F119" s="103" t="s">
        <v>76</v>
      </c>
      <c r="G119" s="106">
        <f>VLOOKUP(D119,'[4]000'!$F$19:$G$31,2,0)</f>
        <v>0.2</v>
      </c>
      <c r="H119" s="103" t="s">
        <v>199</v>
      </c>
      <c r="I119" s="107">
        <v>242853</v>
      </c>
      <c r="J119" s="103" t="s">
        <v>422</v>
      </c>
      <c r="K119" s="103" t="s">
        <v>420</v>
      </c>
      <c r="L119" s="103" t="s">
        <v>90</v>
      </c>
      <c r="M119" s="103" t="s">
        <v>202</v>
      </c>
      <c r="N119" s="103" t="s">
        <v>203</v>
      </c>
    </row>
    <row r="120" spans="1:14" s="6" customFormat="1" x14ac:dyDescent="0.3">
      <c r="A120" s="108">
        <v>116</v>
      </c>
      <c r="B120" s="109" t="s">
        <v>423</v>
      </c>
      <c r="C120" s="111"/>
      <c r="D120" s="103" t="s">
        <v>187</v>
      </c>
      <c r="E120" s="103" t="s">
        <v>66</v>
      </c>
      <c r="F120" s="103" t="s">
        <v>76</v>
      </c>
      <c r="G120" s="106">
        <f>VLOOKUP(D120,'[4]000'!$F$19:$G$31,2,0)</f>
        <v>0.2</v>
      </c>
      <c r="H120" s="103" t="s">
        <v>199</v>
      </c>
      <c r="I120" s="107">
        <v>242853</v>
      </c>
      <c r="J120" s="103" t="s">
        <v>424</v>
      </c>
      <c r="K120" s="103" t="s">
        <v>425</v>
      </c>
      <c r="L120" s="103" t="s">
        <v>90</v>
      </c>
      <c r="M120" s="103" t="s">
        <v>202</v>
      </c>
      <c r="N120" s="103" t="s">
        <v>203</v>
      </c>
    </row>
    <row r="121" spans="1:14" s="6" customFormat="1" x14ac:dyDescent="0.3">
      <c r="A121" s="108">
        <v>117</v>
      </c>
      <c r="B121" s="109" t="s">
        <v>426</v>
      </c>
      <c r="C121" s="111"/>
      <c r="D121" s="103" t="s">
        <v>187</v>
      </c>
      <c r="E121" s="103" t="s">
        <v>66</v>
      </c>
      <c r="F121" s="103" t="s">
        <v>76</v>
      </c>
      <c r="G121" s="106">
        <f>VLOOKUP(D121,'[4]000'!$F$19:$G$31,2,0)</f>
        <v>0.2</v>
      </c>
      <c r="H121" s="103" t="s">
        <v>199</v>
      </c>
      <c r="I121" s="107">
        <v>242853</v>
      </c>
      <c r="J121" s="103" t="s">
        <v>427</v>
      </c>
      <c r="K121" s="103" t="s">
        <v>425</v>
      </c>
      <c r="L121" s="103" t="s">
        <v>90</v>
      </c>
      <c r="M121" s="103" t="s">
        <v>202</v>
      </c>
      <c r="N121" s="103" t="s">
        <v>203</v>
      </c>
    </row>
    <row r="122" spans="1:14" s="6" customFormat="1" x14ac:dyDescent="0.3">
      <c r="A122" s="108">
        <v>118</v>
      </c>
      <c r="B122" s="109" t="s">
        <v>428</v>
      </c>
      <c r="C122" s="111"/>
      <c r="D122" s="103" t="s">
        <v>187</v>
      </c>
      <c r="E122" s="103" t="s">
        <v>66</v>
      </c>
      <c r="F122" s="103" t="s">
        <v>76</v>
      </c>
      <c r="G122" s="106">
        <f>VLOOKUP(D122,'[4]000'!$F$19:$G$31,2,0)</f>
        <v>0.2</v>
      </c>
      <c r="H122" s="103" t="s">
        <v>199</v>
      </c>
      <c r="I122" s="107">
        <v>242853</v>
      </c>
      <c r="J122" s="103" t="s">
        <v>429</v>
      </c>
      <c r="K122" s="103" t="s">
        <v>430</v>
      </c>
      <c r="L122" s="103" t="s">
        <v>90</v>
      </c>
      <c r="M122" s="103" t="s">
        <v>202</v>
      </c>
      <c r="N122" s="103" t="s">
        <v>203</v>
      </c>
    </row>
    <row r="123" spans="1:14" s="6" customFormat="1" x14ac:dyDescent="0.3">
      <c r="A123" s="108">
        <v>119</v>
      </c>
      <c r="B123" s="109" t="s">
        <v>431</v>
      </c>
      <c r="C123" s="111"/>
      <c r="D123" s="103" t="s">
        <v>187</v>
      </c>
      <c r="E123" s="103" t="s">
        <v>66</v>
      </c>
      <c r="F123" s="103" t="s">
        <v>76</v>
      </c>
      <c r="G123" s="106">
        <f>VLOOKUP(D123,'[4]000'!$F$19:$G$31,2,0)</f>
        <v>0.2</v>
      </c>
      <c r="H123" s="103" t="s">
        <v>199</v>
      </c>
      <c r="I123" s="107">
        <v>242853</v>
      </c>
      <c r="J123" s="103" t="s">
        <v>432</v>
      </c>
      <c r="K123" s="103" t="s">
        <v>430</v>
      </c>
      <c r="L123" s="103" t="s">
        <v>90</v>
      </c>
      <c r="M123" s="103" t="s">
        <v>202</v>
      </c>
      <c r="N123" s="103" t="s">
        <v>203</v>
      </c>
    </row>
    <row r="124" spans="1:14" s="6" customFormat="1" x14ac:dyDescent="0.3">
      <c r="A124" s="108">
        <v>120</v>
      </c>
      <c r="B124" s="109" t="s">
        <v>433</v>
      </c>
      <c r="C124" s="111"/>
      <c r="D124" s="103" t="s">
        <v>187</v>
      </c>
      <c r="E124" s="103" t="s">
        <v>66</v>
      </c>
      <c r="F124" s="103" t="s">
        <v>76</v>
      </c>
      <c r="G124" s="106">
        <f>VLOOKUP(D124,'[4]000'!$F$19:$G$31,2,0)</f>
        <v>0.2</v>
      </c>
      <c r="H124" s="103" t="s">
        <v>199</v>
      </c>
      <c r="I124" s="107">
        <v>242853</v>
      </c>
      <c r="J124" s="103" t="s">
        <v>434</v>
      </c>
      <c r="K124" s="103" t="s">
        <v>435</v>
      </c>
      <c r="L124" s="103" t="s">
        <v>90</v>
      </c>
      <c r="M124" s="103" t="s">
        <v>202</v>
      </c>
      <c r="N124" s="103" t="s">
        <v>203</v>
      </c>
    </row>
    <row r="125" spans="1:14" s="6" customFormat="1" x14ac:dyDescent="0.3">
      <c r="A125" s="108">
        <v>121</v>
      </c>
      <c r="B125" s="109" t="s">
        <v>436</v>
      </c>
      <c r="C125" s="111"/>
      <c r="D125" s="103" t="s">
        <v>187</v>
      </c>
      <c r="E125" s="103" t="s">
        <v>66</v>
      </c>
      <c r="F125" s="103" t="s">
        <v>76</v>
      </c>
      <c r="G125" s="106">
        <f>VLOOKUP(D125,'[4]000'!$F$19:$G$31,2,0)</f>
        <v>0.2</v>
      </c>
      <c r="H125" s="103" t="s">
        <v>199</v>
      </c>
      <c r="I125" s="107">
        <v>242853</v>
      </c>
      <c r="J125" s="103" t="s">
        <v>437</v>
      </c>
      <c r="K125" s="103" t="s">
        <v>435</v>
      </c>
      <c r="L125" s="103" t="s">
        <v>90</v>
      </c>
      <c r="M125" s="103" t="s">
        <v>202</v>
      </c>
      <c r="N125" s="103" t="s">
        <v>203</v>
      </c>
    </row>
    <row r="126" spans="1:14" s="6" customFormat="1" x14ac:dyDescent="0.3">
      <c r="A126" s="108">
        <v>122</v>
      </c>
      <c r="B126" s="109" t="s">
        <v>438</v>
      </c>
      <c r="C126" s="111"/>
      <c r="D126" s="103" t="s">
        <v>439</v>
      </c>
      <c r="E126" s="103" t="s">
        <v>66</v>
      </c>
      <c r="F126" s="103" t="s">
        <v>76</v>
      </c>
      <c r="G126" s="106">
        <f>VLOOKUP(D126,'[4]000'!$F$19:$G$31,2,0)</f>
        <v>0.4</v>
      </c>
      <c r="H126" s="103" t="s">
        <v>199</v>
      </c>
      <c r="I126" s="107">
        <v>242853</v>
      </c>
      <c r="J126" s="103" t="s">
        <v>440</v>
      </c>
      <c r="K126" s="103" t="s">
        <v>441</v>
      </c>
      <c r="L126" s="103" t="s">
        <v>90</v>
      </c>
      <c r="M126" s="103" t="s">
        <v>202</v>
      </c>
      <c r="N126" s="103" t="s">
        <v>203</v>
      </c>
    </row>
    <row r="127" spans="1:14" s="6" customFormat="1" x14ac:dyDescent="0.3">
      <c r="A127" s="108">
        <v>123</v>
      </c>
      <c r="B127" s="109" t="s">
        <v>442</v>
      </c>
      <c r="C127" s="111"/>
      <c r="D127" s="103" t="s">
        <v>439</v>
      </c>
      <c r="E127" s="103" t="s">
        <v>66</v>
      </c>
      <c r="F127" s="103" t="s">
        <v>76</v>
      </c>
      <c r="G127" s="106">
        <f>VLOOKUP(D127,'[4]000'!$F$19:$G$31,2,0)</f>
        <v>0.4</v>
      </c>
      <c r="H127" s="103" t="s">
        <v>199</v>
      </c>
      <c r="I127" s="107">
        <v>242853</v>
      </c>
      <c r="J127" s="103" t="s">
        <v>443</v>
      </c>
      <c r="K127" s="103" t="s">
        <v>444</v>
      </c>
      <c r="L127" s="103" t="s">
        <v>90</v>
      </c>
      <c r="M127" s="103" t="s">
        <v>202</v>
      </c>
      <c r="N127" s="103" t="s">
        <v>203</v>
      </c>
    </row>
    <row r="128" spans="1:14" s="6" customFormat="1" x14ac:dyDescent="0.3">
      <c r="A128" s="108">
        <v>124</v>
      </c>
      <c r="B128" s="109" t="s">
        <v>445</v>
      </c>
      <c r="C128" s="111"/>
      <c r="D128" s="103" t="s">
        <v>439</v>
      </c>
      <c r="E128" s="103" t="s">
        <v>66</v>
      </c>
      <c r="F128" s="103" t="s">
        <v>76</v>
      </c>
      <c r="G128" s="106">
        <f>VLOOKUP(D128,'[4]000'!$F$19:$G$31,2,0)</f>
        <v>0.4</v>
      </c>
      <c r="H128" s="103" t="s">
        <v>199</v>
      </c>
      <c r="I128" s="107">
        <v>242853</v>
      </c>
      <c r="J128" s="103" t="s">
        <v>446</v>
      </c>
      <c r="K128" s="103" t="s">
        <v>447</v>
      </c>
      <c r="L128" s="103" t="s">
        <v>90</v>
      </c>
      <c r="M128" s="103" t="s">
        <v>202</v>
      </c>
      <c r="N128" s="103" t="s">
        <v>203</v>
      </c>
    </row>
    <row r="129" spans="1:14" s="6" customFormat="1" x14ac:dyDescent="0.3">
      <c r="A129" s="112">
        <v>125</v>
      </c>
      <c r="B129" s="113" t="s">
        <v>448</v>
      </c>
      <c r="C129" s="114"/>
      <c r="D129" s="103" t="s">
        <v>64</v>
      </c>
      <c r="E129" s="103" t="s">
        <v>65</v>
      </c>
      <c r="F129" s="103" t="s">
        <v>66</v>
      </c>
      <c r="G129" s="106">
        <f>VLOOKUP(D129,'[4]000'!$F$19:$G$31,2,0)</f>
        <v>1</v>
      </c>
      <c r="H129" s="103" t="s">
        <v>449</v>
      </c>
      <c r="I129" s="107" t="s">
        <v>450</v>
      </c>
      <c r="J129" s="103" t="s">
        <v>451</v>
      </c>
      <c r="K129" s="103" t="s">
        <v>452</v>
      </c>
      <c r="L129" s="103" t="s">
        <v>71</v>
      </c>
      <c r="M129" s="103" t="s">
        <v>202</v>
      </c>
      <c r="N129" s="103" t="s">
        <v>453</v>
      </c>
    </row>
    <row r="130" spans="1:14" s="6" customFormat="1" x14ac:dyDescent="0.3">
      <c r="A130" s="112">
        <v>126</v>
      </c>
      <c r="B130" s="104" t="s">
        <v>454</v>
      </c>
      <c r="C130" s="105"/>
      <c r="D130" s="103" t="s">
        <v>439</v>
      </c>
      <c r="E130" s="103" t="s">
        <v>66</v>
      </c>
      <c r="F130" s="103" t="s">
        <v>65</v>
      </c>
      <c r="G130" s="106">
        <f>VLOOKUP(D130,'[4]000'!$F$19:$G$31,2,0)</f>
        <v>0.4</v>
      </c>
      <c r="H130" s="103" t="s">
        <v>199</v>
      </c>
      <c r="I130" s="107">
        <v>242853</v>
      </c>
      <c r="J130" s="103" t="s">
        <v>455</v>
      </c>
      <c r="K130" s="103" t="s">
        <v>456</v>
      </c>
      <c r="L130" s="103" t="s">
        <v>71</v>
      </c>
      <c r="M130" s="103" t="s">
        <v>202</v>
      </c>
      <c r="N130" s="103" t="s">
        <v>453</v>
      </c>
    </row>
    <row r="131" spans="1:14" s="6" customFormat="1" x14ac:dyDescent="0.3">
      <c r="A131" s="112">
        <v>127</v>
      </c>
      <c r="B131" s="104" t="s">
        <v>457</v>
      </c>
      <c r="C131" s="105"/>
      <c r="D131" s="103" t="s">
        <v>439</v>
      </c>
      <c r="E131" s="103" t="s">
        <v>66</v>
      </c>
      <c r="F131" s="103" t="s">
        <v>65</v>
      </c>
      <c r="G131" s="106">
        <f>VLOOKUP(D131,'[4]000'!$F$19:$G$31,2,0)</f>
        <v>0.4</v>
      </c>
      <c r="H131" s="103" t="s">
        <v>458</v>
      </c>
      <c r="I131" s="107">
        <v>242854</v>
      </c>
      <c r="J131" s="103" t="s">
        <v>459</v>
      </c>
      <c r="K131" s="103" t="s">
        <v>460</v>
      </c>
      <c r="L131" s="103" t="s">
        <v>71</v>
      </c>
      <c r="M131" s="103" t="s">
        <v>202</v>
      </c>
      <c r="N131" s="103" t="s">
        <v>453</v>
      </c>
    </row>
    <row r="132" spans="1:14" s="6" customFormat="1" x14ac:dyDescent="0.3">
      <c r="A132" s="112">
        <v>128</v>
      </c>
      <c r="B132" s="104" t="s">
        <v>461</v>
      </c>
      <c r="C132" s="105"/>
      <c r="D132" s="103" t="s">
        <v>439</v>
      </c>
      <c r="E132" s="103" t="s">
        <v>66</v>
      </c>
      <c r="F132" s="103" t="s">
        <v>65</v>
      </c>
      <c r="G132" s="106">
        <f>VLOOKUP(D132,'[4]000'!$F$19:$G$31,2,0)</f>
        <v>0.4</v>
      </c>
      <c r="H132" s="103" t="s">
        <v>462</v>
      </c>
      <c r="I132" s="107">
        <v>242855</v>
      </c>
      <c r="J132" s="103" t="s">
        <v>463</v>
      </c>
      <c r="K132" s="103" t="s">
        <v>464</v>
      </c>
      <c r="L132" s="103" t="s">
        <v>71</v>
      </c>
      <c r="M132" s="103" t="s">
        <v>202</v>
      </c>
      <c r="N132" s="103" t="s">
        <v>453</v>
      </c>
    </row>
    <row r="133" spans="1:14" s="6" customFormat="1" x14ac:dyDescent="0.3">
      <c r="A133" s="112">
        <v>129</v>
      </c>
      <c r="B133" s="104" t="s">
        <v>465</v>
      </c>
      <c r="C133" s="105"/>
      <c r="D133" s="103" t="s">
        <v>439</v>
      </c>
      <c r="E133" s="103" t="s">
        <v>66</v>
      </c>
      <c r="F133" s="103" t="s">
        <v>65</v>
      </c>
      <c r="G133" s="106">
        <f>VLOOKUP(D133,'[4]000'!$F$19:$G$31,2,0)</f>
        <v>0.4</v>
      </c>
      <c r="H133" s="103" t="s">
        <v>466</v>
      </c>
      <c r="I133" s="107">
        <v>242856</v>
      </c>
      <c r="J133" s="103" t="s">
        <v>467</v>
      </c>
      <c r="K133" s="103" t="s">
        <v>468</v>
      </c>
      <c r="L133" s="103" t="s">
        <v>71</v>
      </c>
      <c r="M133" s="103" t="s">
        <v>202</v>
      </c>
      <c r="N133" s="103" t="s">
        <v>453</v>
      </c>
    </row>
    <row r="134" spans="1:14" s="6" customFormat="1" x14ac:dyDescent="0.3">
      <c r="A134" s="112">
        <v>130</v>
      </c>
      <c r="B134" s="109" t="s">
        <v>469</v>
      </c>
      <c r="C134" s="111"/>
      <c r="D134" s="103" t="s">
        <v>64</v>
      </c>
      <c r="E134" s="103" t="s">
        <v>65</v>
      </c>
      <c r="F134" s="103" t="s">
        <v>66</v>
      </c>
      <c r="G134" s="106">
        <f>VLOOKUP(D134,'[3]000'!$F$19:$G$31,2,0)</f>
        <v>1</v>
      </c>
      <c r="H134" s="103" t="s">
        <v>470</v>
      </c>
      <c r="I134" s="107" t="s">
        <v>471</v>
      </c>
      <c r="J134" s="103" t="s">
        <v>472</v>
      </c>
      <c r="K134" s="103" t="s">
        <v>473</v>
      </c>
      <c r="L134" s="103" t="s">
        <v>71</v>
      </c>
      <c r="M134" s="103" t="s">
        <v>4</v>
      </c>
      <c r="N134" s="103" t="s">
        <v>176</v>
      </c>
    </row>
    <row r="135" spans="1:14" s="6" customFormat="1" x14ac:dyDescent="0.3">
      <c r="A135" s="112">
        <v>131</v>
      </c>
      <c r="B135" s="109" t="s">
        <v>474</v>
      </c>
      <c r="C135" s="111"/>
      <c r="D135" s="103" t="s">
        <v>64</v>
      </c>
      <c r="E135" s="103" t="s">
        <v>65</v>
      </c>
      <c r="F135" s="103" t="s">
        <v>66</v>
      </c>
      <c r="G135" s="106">
        <f>VLOOKUP(D135,'[3]000'!$F$19:$G$31,2,0)</f>
        <v>1</v>
      </c>
      <c r="H135" s="103" t="s">
        <v>475</v>
      </c>
      <c r="I135" s="107" t="s">
        <v>476</v>
      </c>
      <c r="J135" s="103"/>
      <c r="K135" s="103" t="s">
        <v>477</v>
      </c>
      <c r="L135" s="103" t="s">
        <v>71</v>
      </c>
      <c r="M135" s="103" t="s">
        <v>4</v>
      </c>
      <c r="N135" s="103" t="s">
        <v>176</v>
      </c>
    </row>
    <row r="136" spans="1:14" s="6" customFormat="1" x14ac:dyDescent="0.3">
      <c r="A136" s="108">
        <v>132</v>
      </c>
      <c r="B136" s="109" t="s">
        <v>478</v>
      </c>
      <c r="C136" s="111"/>
      <c r="D136" s="103" t="s">
        <v>64</v>
      </c>
      <c r="E136" s="103" t="s">
        <v>65</v>
      </c>
      <c r="F136" s="103" t="s">
        <v>66</v>
      </c>
      <c r="G136" s="106">
        <f>VLOOKUP(D136,'[3]000'!$F$19:$G$31,2,0)</f>
        <v>1</v>
      </c>
      <c r="H136" s="103" t="s">
        <v>470</v>
      </c>
      <c r="I136" s="107" t="s">
        <v>471</v>
      </c>
      <c r="J136" s="103" t="s">
        <v>479</v>
      </c>
      <c r="K136" s="103" t="s">
        <v>480</v>
      </c>
      <c r="L136" s="103" t="s">
        <v>71</v>
      </c>
      <c r="M136" s="103" t="s">
        <v>4</v>
      </c>
      <c r="N136" s="103" t="s">
        <v>176</v>
      </c>
    </row>
    <row r="137" spans="1:14" s="6" customFormat="1" x14ac:dyDescent="0.3">
      <c r="A137" s="108">
        <v>133</v>
      </c>
      <c r="B137" s="113" t="s">
        <v>481</v>
      </c>
      <c r="C137" s="114"/>
      <c r="D137" s="103" t="s">
        <v>187</v>
      </c>
      <c r="E137" s="103" t="s">
        <v>66</v>
      </c>
      <c r="F137" s="103" t="s">
        <v>65</v>
      </c>
      <c r="G137" s="106">
        <f>VLOOKUP(D137,'[3]000'!$F$19:$G$31,2,0)</f>
        <v>0.2</v>
      </c>
      <c r="H137" s="103" t="s">
        <v>482</v>
      </c>
      <c r="I137" s="107">
        <v>44529</v>
      </c>
      <c r="J137" s="103" t="s">
        <v>483</v>
      </c>
      <c r="K137" s="103" t="s">
        <v>484</v>
      </c>
      <c r="L137" s="103" t="s">
        <v>90</v>
      </c>
      <c r="M137" s="103" t="s">
        <v>4</v>
      </c>
      <c r="N137" s="103" t="s">
        <v>176</v>
      </c>
    </row>
    <row r="138" spans="1:14" s="6" customFormat="1" x14ac:dyDescent="0.3">
      <c r="A138" s="108">
        <v>134</v>
      </c>
      <c r="B138" s="115" t="s">
        <v>485</v>
      </c>
      <c r="C138" s="116"/>
      <c r="D138" s="103" t="s">
        <v>187</v>
      </c>
      <c r="E138" s="103" t="s">
        <v>66</v>
      </c>
      <c r="F138" s="103" t="s">
        <v>65</v>
      </c>
      <c r="G138" s="106">
        <f>VLOOKUP(D138,'[3]000'!$F$19:$G$31,2,0)</f>
        <v>0.2</v>
      </c>
      <c r="H138" s="103" t="s">
        <v>482</v>
      </c>
      <c r="I138" s="107">
        <v>44530</v>
      </c>
      <c r="J138" s="103" t="s">
        <v>486</v>
      </c>
      <c r="K138" s="103" t="s">
        <v>487</v>
      </c>
      <c r="L138" s="103" t="s">
        <v>90</v>
      </c>
      <c r="M138" s="103" t="s">
        <v>4</v>
      </c>
      <c r="N138" s="103" t="s">
        <v>176</v>
      </c>
    </row>
    <row r="139" spans="1:14" s="6" customFormat="1" x14ac:dyDescent="0.3">
      <c r="A139" s="108">
        <v>135</v>
      </c>
      <c r="B139" s="115" t="s">
        <v>488</v>
      </c>
      <c r="C139" s="116"/>
      <c r="D139" s="103" t="s">
        <v>187</v>
      </c>
      <c r="E139" s="103" t="s">
        <v>66</v>
      </c>
      <c r="F139" s="103" t="s">
        <v>65</v>
      </c>
      <c r="G139" s="106">
        <f>VLOOKUP(D139,'[3]000'!$F$19:$G$31,2,0)</f>
        <v>0.2</v>
      </c>
      <c r="H139" s="103" t="s">
        <v>489</v>
      </c>
      <c r="I139" s="107">
        <v>44531</v>
      </c>
      <c r="J139" s="103" t="s">
        <v>490</v>
      </c>
      <c r="K139" s="103" t="s">
        <v>491</v>
      </c>
      <c r="L139" s="103" t="s">
        <v>90</v>
      </c>
      <c r="M139" s="103" t="s">
        <v>4</v>
      </c>
      <c r="N139" s="103" t="s">
        <v>176</v>
      </c>
    </row>
    <row r="140" spans="1:14" s="6" customFormat="1" x14ac:dyDescent="0.3">
      <c r="A140" s="108">
        <v>136</v>
      </c>
      <c r="B140" s="115" t="s">
        <v>492</v>
      </c>
      <c r="C140" s="116"/>
      <c r="D140" s="103" t="s">
        <v>187</v>
      </c>
      <c r="E140" s="103" t="s">
        <v>66</v>
      </c>
      <c r="F140" s="103" t="s">
        <v>65</v>
      </c>
      <c r="G140" s="106">
        <f>VLOOKUP(D140,'[3]000'!$F$19:$G$31,2,0)</f>
        <v>0.2</v>
      </c>
      <c r="H140" s="103" t="s">
        <v>493</v>
      </c>
      <c r="I140" s="107">
        <v>44532</v>
      </c>
      <c r="J140" s="103" t="s">
        <v>494</v>
      </c>
      <c r="K140" s="103" t="s">
        <v>495</v>
      </c>
      <c r="L140" s="103" t="s">
        <v>90</v>
      </c>
      <c r="M140" s="103" t="s">
        <v>4</v>
      </c>
      <c r="N140" s="103" t="s">
        <v>176</v>
      </c>
    </row>
    <row r="141" spans="1:14" s="6" customFormat="1" x14ac:dyDescent="0.3">
      <c r="A141" s="108">
        <v>137</v>
      </c>
      <c r="B141" s="115" t="s">
        <v>496</v>
      </c>
      <c r="C141" s="116"/>
      <c r="D141" s="103" t="s">
        <v>187</v>
      </c>
      <c r="E141" s="103" t="s">
        <v>66</v>
      </c>
      <c r="F141" s="103" t="s">
        <v>65</v>
      </c>
      <c r="G141" s="106">
        <f>VLOOKUP(D141,'[3]000'!$F$19:$G$31,2,0)</f>
        <v>0.2</v>
      </c>
      <c r="H141" s="103" t="s">
        <v>497</v>
      </c>
      <c r="I141" s="107">
        <v>44533</v>
      </c>
      <c r="J141" s="103" t="s">
        <v>498</v>
      </c>
      <c r="K141" s="103" t="s">
        <v>499</v>
      </c>
      <c r="L141" s="103" t="s">
        <v>90</v>
      </c>
      <c r="M141" s="103" t="s">
        <v>4</v>
      </c>
      <c r="N141" s="103" t="s">
        <v>176</v>
      </c>
    </row>
    <row r="142" spans="1:14" s="6" customFormat="1" x14ac:dyDescent="0.3">
      <c r="A142" s="108">
        <v>138</v>
      </c>
      <c r="B142" s="115" t="s">
        <v>500</v>
      </c>
      <c r="C142" s="116"/>
      <c r="D142" s="103" t="s">
        <v>187</v>
      </c>
      <c r="E142" s="103" t="s">
        <v>66</v>
      </c>
      <c r="F142" s="103" t="s">
        <v>65</v>
      </c>
      <c r="G142" s="106">
        <f>VLOOKUP(D142,'[3]000'!$F$19:$G$31,2,0)</f>
        <v>0.2</v>
      </c>
      <c r="H142" s="103" t="s">
        <v>501</v>
      </c>
      <c r="I142" s="107">
        <v>44534</v>
      </c>
      <c r="J142" s="103" t="s">
        <v>502</v>
      </c>
      <c r="K142" s="103" t="s">
        <v>503</v>
      </c>
      <c r="L142" s="103" t="s">
        <v>90</v>
      </c>
      <c r="M142" s="103" t="s">
        <v>4</v>
      </c>
      <c r="N142" s="103" t="s">
        <v>176</v>
      </c>
    </row>
    <row r="143" spans="1:14" s="6" customFormat="1" x14ac:dyDescent="0.3">
      <c r="A143" s="108">
        <v>139</v>
      </c>
      <c r="B143" s="115" t="s">
        <v>504</v>
      </c>
      <c r="C143" s="116"/>
      <c r="D143" s="103" t="s">
        <v>187</v>
      </c>
      <c r="E143" s="103" t="s">
        <v>66</v>
      </c>
      <c r="F143" s="103" t="s">
        <v>65</v>
      </c>
      <c r="G143" s="106">
        <f>VLOOKUP(D143,'[3]000'!$F$19:$G$31,2,0)</f>
        <v>0.2</v>
      </c>
      <c r="H143" s="103" t="s">
        <v>505</v>
      </c>
      <c r="I143" s="107">
        <v>44535</v>
      </c>
      <c r="J143" s="103" t="s">
        <v>506</v>
      </c>
      <c r="K143" s="103" t="s">
        <v>507</v>
      </c>
      <c r="L143" s="103" t="s">
        <v>90</v>
      </c>
      <c r="M143" s="103" t="s">
        <v>4</v>
      </c>
      <c r="N143" s="103" t="s">
        <v>176</v>
      </c>
    </row>
    <row r="144" spans="1:14" s="6" customFormat="1" x14ac:dyDescent="0.3">
      <c r="A144" s="108">
        <v>140</v>
      </c>
      <c r="B144" s="104" t="s">
        <v>508</v>
      </c>
      <c r="C144" s="105"/>
      <c r="D144" s="103" t="s">
        <v>86</v>
      </c>
      <c r="E144" s="103" t="s">
        <v>76</v>
      </c>
      <c r="F144" s="103" t="s">
        <v>66</v>
      </c>
      <c r="G144" s="106">
        <f>VLOOKUP(D144,'[3]000'!$F$19:$G$31,2,0)</f>
        <v>0.6</v>
      </c>
      <c r="H144" s="103" t="s">
        <v>509</v>
      </c>
      <c r="I144" s="107" t="s">
        <v>510</v>
      </c>
      <c r="J144" s="103" t="s">
        <v>511</v>
      </c>
      <c r="K144" s="103" t="s">
        <v>512</v>
      </c>
      <c r="L144" s="103" t="s">
        <v>90</v>
      </c>
      <c r="M144" s="103" t="s">
        <v>4</v>
      </c>
      <c r="N144" s="103" t="s">
        <v>81</v>
      </c>
    </row>
    <row r="145" spans="1:14" s="6" customFormat="1" x14ac:dyDescent="0.3">
      <c r="A145" s="108">
        <v>141</v>
      </c>
      <c r="B145" s="109" t="s">
        <v>513</v>
      </c>
      <c r="C145" s="111"/>
      <c r="D145" s="103" t="s">
        <v>86</v>
      </c>
      <c r="E145" s="103" t="s">
        <v>76</v>
      </c>
      <c r="F145" s="103" t="s">
        <v>66</v>
      </c>
      <c r="G145" s="106">
        <f>VLOOKUP(D145,'[3]000'!$F$19:$G$31,2,0)</f>
        <v>0.6</v>
      </c>
      <c r="H145" s="103" t="s">
        <v>509</v>
      </c>
      <c r="I145" s="107" t="s">
        <v>510</v>
      </c>
      <c r="J145" s="103" t="s">
        <v>514</v>
      </c>
      <c r="K145" s="103" t="s">
        <v>515</v>
      </c>
      <c r="L145" s="103" t="s">
        <v>90</v>
      </c>
      <c r="M145" s="103" t="s">
        <v>4</v>
      </c>
      <c r="N145" s="103" t="s">
        <v>81</v>
      </c>
    </row>
    <row r="146" spans="1:14" s="6" customFormat="1" x14ac:dyDescent="0.3">
      <c r="A146" s="108">
        <v>142</v>
      </c>
      <c r="B146" s="109" t="s">
        <v>516</v>
      </c>
      <c r="C146" s="111"/>
      <c r="D146" s="103" t="s">
        <v>86</v>
      </c>
      <c r="E146" s="103" t="s">
        <v>76</v>
      </c>
      <c r="F146" s="103" t="s">
        <v>66</v>
      </c>
      <c r="G146" s="106">
        <f>VLOOKUP(D146,'[3]000'!$F$19:$G$31,2,0)</f>
        <v>0.6</v>
      </c>
      <c r="H146" s="103" t="s">
        <v>509</v>
      </c>
      <c r="I146" s="107" t="s">
        <v>510</v>
      </c>
      <c r="J146" s="103" t="s">
        <v>517</v>
      </c>
      <c r="K146" s="103" t="s">
        <v>518</v>
      </c>
      <c r="L146" s="103" t="s">
        <v>90</v>
      </c>
      <c r="M146" s="103" t="s">
        <v>4</v>
      </c>
      <c r="N146" s="103" t="s">
        <v>81</v>
      </c>
    </row>
    <row r="147" spans="1:14" s="6" customFormat="1" ht="21" customHeight="1" x14ac:dyDescent="0.3">
      <c r="A147" s="108">
        <v>143</v>
      </c>
      <c r="B147" s="104" t="s">
        <v>519</v>
      </c>
      <c r="C147" s="105"/>
      <c r="D147" s="103" t="s">
        <v>75</v>
      </c>
      <c r="E147" s="103" t="s">
        <v>76</v>
      </c>
      <c r="F147" s="103" t="s">
        <v>66</v>
      </c>
      <c r="G147" s="106">
        <f>VLOOKUP(D147,'[3]000'!$F$19:$G$31,2,0)</f>
        <v>0.8</v>
      </c>
      <c r="H147" s="103" t="s">
        <v>520</v>
      </c>
      <c r="I147" s="117" t="s">
        <v>521</v>
      </c>
      <c r="J147" s="103" t="s">
        <v>522</v>
      </c>
      <c r="K147" s="103" t="s">
        <v>523</v>
      </c>
      <c r="L147" s="103" t="s">
        <v>71</v>
      </c>
      <c r="M147" s="103" t="s">
        <v>4</v>
      </c>
      <c r="N147" s="103" t="s">
        <v>81</v>
      </c>
    </row>
    <row r="148" spans="1:14" s="6" customFormat="1" x14ac:dyDescent="0.3">
      <c r="A148" s="108">
        <v>144</v>
      </c>
      <c r="B148" s="109" t="s">
        <v>524</v>
      </c>
      <c r="C148" s="111"/>
      <c r="D148" s="103" t="s">
        <v>187</v>
      </c>
      <c r="E148" s="103" t="s">
        <v>76</v>
      </c>
      <c r="F148" s="103" t="s">
        <v>76</v>
      </c>
      <c r="G148" s="106">
        <f>VLOOKUP(D148,'[5]000'!$F$19:$G$31,2,0)</f>
        <v>0.2</v>
      </c>
      <c r="H148" s="103" t="s">
        <v>199</v>
      </c>
      <c r="I148" s="107">
        <v>242853</v>
      </c>
      <c r="J148" s="103" t="s">
        <v>525</v>
      </c>
      <c r="K148" s="103" t="s">
        <v>526</v>
      </c>
      <c r="L148" s="103" t="s">
        <v>90</v>
      </c>
      <c r="M148" s="103" t="s">
        <v>72</v>
      </c>
      <c r="N148" s="103" t="s">
        <v>73</v>
      </c>
    </row>
    <row r="149" spans="1:14" s="6" customFormat="1" x14ac:dyDescent="0.3">
      <c r="A149" s="108">
        <v>145</v>
      </c>
      <c r="B149" s="109" t="s">
        <v>527</v>
      </c>
      <c r="C149" s="111"/>
      <c r="D149" s="103" t="s">
        <v>187</v>
      </c>
      <c r="E149" s="103" t="s">
        <v>76</v>
      </c>
      <c r="F149" s="103" t="s">
        <v>76</v>
      </c>
      <c r="G149" s="106">
        <f>VLOOKUP(D149,'[5]000'!$F$19:$G$31,2,0)</f>
        <v>0.2</v>
      </c>
      <c r="H149" s="103" t="s">
        <v>199</v>
      </c>
      <c r="I149" s="107">
        <v>242853</v>
      </c>
      <c r="J149" s="110" t="s">
        <v>528</v>
      </c>
      <c r="K149" s="103" t="s">
        <v>529</v>
      </c>
      <c r="L149" s="103" t="s">
        <v>90</v>
      </c>
      <c r="M149" s="103" t="s">
        <v>72</v>
      </c>
      <c r="N149" s="103" t="s">
        <v>73</v>
      </c>
    </row>
    <row r="150" spans="1:14" s="6" customFormat="1" x14ac:dyDescent="0.3">
      <c r="A150" s="108">
        <v>146</v>
      </c>
      <c r="B150" s="118" t="s">
        <v>530</v>
      </c>
      <c r="C150" s="118"/>
      <c r="D150" s="103" t="s">
        <v>187</v>
      </c>
      <c r="E150" s="103" t="s">
        <v>76</v>
      </c>
      <c r="F150" s="103" t="s">
        <v>76</v>
      </c>
      <c r="G150" s="106">
        <f>VLOOKUP(D150,'[5]000'!$F$19:$G$31,2,0)</f>
        <v>0.2</v>
      </c>
      <c r="H150" s="103" t="s">
        <v>199</v>
      </c>
      <c r="I150" s="107">
        <v>242853</v>
      </c>
      <c r="J150" s="103" t="s">
        <v>531</v>
      </c>
      <c r="K150" s="103" t="s">
        <v>532</v>
      </c>
      <c r="L150" s="103" t="s">
        <v>90</v>
      </c>
      <c r="M150" s="103" t="s">
        <v>72</v>
      </c>
      <c r="N150" s="103" t="s">
        <v>73</v>
      </c>
    </row>
    <row r="151" spans="1:14" s="6" customFormat="1" x14ac:dyDescent="0.3">
      <c r="A151" s="108">
        <v>147</v>
      </c>
      <c r="B151" s="104" t="s">
        <v>533</v>
      </c>
      <c r="C151" s="105"/>
      <c r="D151" s="103" t="s">
        <v>187</v>
      </c>
      <c r="E151" s="103" t="s">
        <v>76</v>
      </c>
      <c r="F151" s="103" t="s">
        <v>76</v>
      </c>
      <c r="G151" s="106">
        <f>VLOOKUP(D151,'[5]000'!$F$19:$G$31,2,0)</f>
        <v>0.2</v>
      </c>
      <c r="H151" s="103" t="s">
        <v>199</v>
      </c>
      <c r="I151" s="107">
        <v>242853</v>
      </c>
      <c r="J151" s="103" t="s">
        <v>534</v>
      </c>
      <c r="K151" s="103" t="s">
        <v>529</v>
      </c>
      <c r="L151" s="103" t="s">
        <v>90</v>
      </c>
      <c r="M151" s="103" t="s">
        <v>72</v>
      </c>
      <c r="N151" s="103" t="s">
        <v>73</v>
      </c>
    </row>
    <row r="152" spans="1:14" s="6" customFormat="1" x14ac:dyDescent="0.3">
      <c r="A152" s="108">
        <v>148</v>
      </c>
      <c r="B152" s="104" t="s">
        <v>535</v>
      </c>
      <c r="C152" s="105"/>
      <c r="D152" s="103" t="s">
        <v>187</v>
      </c>
      <c r="E152" s="103" t="s">
        <v>76</v>
      </c>
      <c r="F152" s="103" t="s">
        <v>76</v>
      </c>
      <c r="G152" s="106">
        <f>VLOOKUP(D152,'[5]000'!$F$19:$G$31,2,0)</f>
        <v>0.2</v>
      </c>
      <c r="H152" s="103" t="s">
        <v>199</v>
      </c>
      <c r="I152" s="107">
        <v>242853</v>
      </c>
      <c r="J152" s="103" t="s">
        <v>536</v>
      </c>
      <c r="K152" s="103" t="s">
        <v>537</v>
      </c>
      <c r="L152" s="103" t="s">
        <v>90</v>
      </c>
      <c r="M152" s="103" t="s">
        <v>72</v>
      </c>
      <c r="N152" s="103" t="s">
        <v>73</v>
      </c>
    </row>
    <row r="153" spans="1:14" s="6" customFormat="1" x14ac:dyDescent="0.3">
      <c r="A153" s="108">
        <v>149</v>
      </c>
      <c r="B153" s="104" t="s">
        <v>538</v>
      </c>
      <c r="C153" s="105"/>
      <c r="D153" s="103" t="s">
        <v>187</v>
      </c>
      <c r="E153" s="103" t="s">
        <v>76</v>
      </c>
      <c r="F153" s="103" t="s">
        <v>76</v>
      </c>
      <c r="G153" s="106">
        <f>VLOOKUP(D153,'[5]000'!$F$19:$G$31,2,0)</f>
        <v>0.2</v>
      </c>
      <c r="H153" s="103" t="s">
        <v>199</v>
      </c>
      <c r="I153" s="107">
        <v>242853</v>
      </c>
      <c r="J153" s="103" t="s">
        <v>539</v>
      </c>
      <c r="K153" s="103" t="s">
        <v>540</v>
      </c>
      <c r="L153" s="103" t="s">
        <v>90</v>
      </c>
      <c r="M153" s="103" t="s">
        <v>72</v>
      </c>
      <c r="N153" s="103" t="s">
        <v>73</v>
      </c>
    </row>
    <row r="154" spans="1:14" s="6" customFormat="1" x14ac:dyDescent="0.3">
      <c r="A154" s="108">
        <v>150</v>
      </c>
      <c r="B154" s="104" t="s">
        <v>541</v>
      </c>
      <c r="C154" s="105"/>
      <c r="D154" s="103" t="s">
        <v>187</v>
      </c>
      <c r="E154" s="103" t="s">
        <v>76</v>
      </c>
      <c r="F154" s="103" t="s">
        <v>76</v>
      </c>
      <c r="G154" s="106">
        <f>VLOOKUP(D154,'[5]000'!$F$19:$G$31,2,0)</f>
        <v>0.2</v>
      </c>
      <c r="H154" s="103" t="s">
        <v>199</v>
      </c>
      <c r="I154" s="107">
        <v>242853</v>
      </c>
      <c r="J154" s="103" t="s">
        <v>542</v>
      </c>
      <c r="K154" s="103" t="s">
        <v>540</v>
      </c>
      <c r="L154" s="103" t="s">
        <v>90</v>
      </c>
      <c r="M154" s="103" t="s">
        <v>72</v>
      </c>
      <c r="N154" s="103" t="s">
        <v>73</v>
      </c>
    </row>
    <row r="155" spans="1:14" s="6" customFormat="1" x14ac:dyDescent="0.3">
      <c r="A155" s="108">
        <v>151</v>
      </c>
      <c r="B155" s="104" t="s">
        <v>543</v>
      </c>
      <c r="C155" s="105"/>
      <c r="D155" s="103" t="s">
        <v>187</v>
      </c>
      <c r="E155" s="103" t="s">
        <v>76</v>
      </c>
      <c r="F155" s="103" t="s">
        <v>76</v>
      </c>
      <c r="G155" s="106">
        <f>VLOOKUP(D155,'[5]000'!$F$19:$G$31,2,0)</f>
        <v>0.2</v>
      </c>
      <c r="H155" s="103" t="s">
        <v>199</v>
      </c>
      <c r="I155" s="107">
        <v>242853</v>
      </c>
      <c r="J155" s="103" t="s">
        <v>544</v>
      </c>
      <c r="K155" s="103" t="s">
        <v>532</v>
      </c>
      <c r="L155" s="103" t="s">
        <v>90</v>
      </c>
      <c r="M155" s="103" t="s">
        <v>72</v>
      </c>
      <c r="N155" s="103" t="s">
        <v>73</v>
      </c>
    </row>
    <row r="156" spans="1:14" s="6" customFormat="1" x14ac:dyDescent="0.3">
      <c r="A156" s="108">
        <v>152</v>
      </c>
      <c r="B156" s="104" t="s">
        <v>545</v>
      </c>
      <c r="C156" s="105"/>
      <c r="D156" s="103" t="s">
        <v>187</v>
      </c>
      <c r="E156" s="103" t="s">
        <v>76</v>
      </c>
      <c r="F156" s="103" t="s">
        <v>76</v>
      </c>
      <c r="G156" s="106">
        <f>VLOOKUP(D156,'[5]000'!$F$19:$G$31,2,0)</f>
        <v>0.2</v>
      </c>
      <c r="H156" s="103" t="s">
        <v>199</v>
      </c>
      <c r="I156" s="107">
        <v>242853</v>
      </c>
      <c r="J156" s="103" t="s">
        <v>546</v>
      </c>
      <c r="K156" s="103" t="s">
        <v>526</v>
      </c>
      <c r="L156" s="103" t="s">
        <v>90</v>
      </c>
      <c r="M156" s="103" t="s">
        <v>72</v>
      </c>
      <c r="N156" s="103" t="s">
        <v>73</v>
      </c>
    </row>
    <row r="157" spans="1:14" s="6" customFormat="1" x14ac:dyDescent="0.3">
      <c r="A157" s="103">
        <v>153</v>
      </c>
      <c r="B157" s="119" t="s">
        <v>547</v>
      </c>
      <c r="C157" s="120"/>
      <c r="D157" s="103" t="s">
        <v>86</v>
      </c>
      <c r="E157" s="103" t="s">
        <v>76</v>
      </c>
      <c r="F157" s="103" t="s">
        <v>66</v>
      </c>
      <c r="G157" s="106">
        <f>VLOOKUP(D157,'[3]000'!$F$19:$G$31,2,0)</f>
        <v>0.6</v>
      </c>
      <c r="H157" s="121" t="s">
        <v>194</v>
      </c>
      <c r="I157" s="121" t="s">
        <v>548</v>
      </c>
      <c r="J157" s="121" t="s">
        <v>549</v>
      </c>
      <c r="K157" s="121" t="s">
        <v>550</v>
      </c>
      <c r="L157" s="103" t="s">
        <v>90</v>
      </c>
      <c r="M157" s="103" t="s">
        <v>4</v>
      </c>
      <c r="N157" s="121" t="s">
        <v>117</v>
      </c>
    </row>
    <row r="158" spans="1:14" s="6" customFormat="1" x14ac:dyDescent="0.3">
      <c r="A158" s="103">
        <v>154</v>
      </c>
      <c r="B158" s="109" t="s">
        <v>551</v>
      </c>
      <c r="C158" s="111"/>
      <c r="D158" s="103" t="s">
        <v>86</v>
      </c>
      <c r="E158" s="103" t="s">
        <v>76</v>
      </c>
      <c r="F158" s="103" t="s">
        <v>66</v>
      </c>
      <c r="G158" s="106">
        <f>VLOOKUP(D158,'[3]000'!$F$19:$G$31,2,0)</f>
        <v>0.6</v>
      </c>
      <c r="H158" s="103" t="s">
        <v>552</v>
      </c>
      <c r="I158" s="122" t="s">
        <v>553</v>
      </c>
      <c r="J158" s="123" t="s">
        <v>554</v>
      </c>
      <c r="K158" s="103" t="s">
        <v>555</v>
      </c>
      <c r="L158" s="123" t="s">
        <v>90</v>
      </c>
      <c r="M158" s="103" t="s">
        <v>202</v>
      </c>
      <c r="N158" s="103" t="s">
        <v>203</v>
      </c>
    </row>
    <row r="159" spans="1:14" s="6" customFormat="1" x14ac:dyDescent="0.3">
      <c r="A159" s="103">
        <v>155</v>
      </c>
      <c r="B159" s="109" t="s">
        <v>556</v>
      </c>
      <c r="C159" s="105"/>
      <c r="D159" s="103" t="s">
        <v>187</v>
      </c>
      <c r="E159" s="103" t="s">
        <v>66</v>
      </c>
      <c r="F159" s="103" t="s">
        <v>76</v>
      </c>
      <c r="G159" s="106">
        <f>VLOOKUP(D159,'[3]000'!$F$19:$G$31,2,0)</f>
        <v>0.2</v>
      </c>
      <c r="H159" s="103" t="s">
        <v>199</v>
      </c>
      <c r="I159" s="122">
        <v>242853</v>
      </c>
      <c r="J159" s="123" t="s">
        <v>557</v>
      </c>
      <c r="K159" s="103" t="s">
        <v>558</v>
      </c>
      <c r="L159" s="123" t="s">
        <v>90</v>
      </c>
      <c r="M159" s="103" t="s">
        <v>202</v>
      </c>
      <c r="N159" s="103" t="s">
        <v>203</v>
      </c>
    </row>
    <row r="160" spans="1:14" s="6" customFormat="1" x14ac:dyDescent="0.3">
      <c r="A160" s="103">
        <v>156</v>
      </c>
      <c r="B160" s="109" t="s">
        <v>559</v>
      </c>
      <c r="C160" s="105"/>
      <c r="D160" s="103" t="s">
        <v>187</v>
      </c>
      <c r="E160" s="103" t="s">
        <v>66</v>
      </c>
      <c r="F160" s="103" t="s">
        <v>76</v>
      </c>
      <c r="G160" s="106">
        <f>VLOOKUP(D160,'[3]000'!$F$19:$G$31,2,0)</f>
        <v>0.2</v>
      </c>
      <c r="H160" s="103" t="s">
        <v>199</v>
      </c>
      <c r="I160" s="122">
        <v>242853</v>
      </c>
      <c r="J160" s="123" t="s">
        <v>560</v>
      </c>
      <c r="K160" s="103" t="s">
        <v>561</v>
      </c>
      <c r="L160" s="123" t="s">
        <v>90</v>
      </c>
      <c r="M160" s="103" t="s">
        <v>202</v>
      </c>
      <c r="N160" s="103" t="s">
        <v>203</v>
      </c>
    </row>
    <row r="161" spans="1:14" s="6" customFormat="1" x14ac:dyDescent="0.3">
      <c r="A161" s="103">
        <v>157</v>
      </c>
      <c r="B161" s="109" t="s">
        <v>562</v>
      </c>
      <c r="C161" s="105"/>
      <c r="D161" s="103" t="s">
        <v>187</v>
      </c>
      <c r="E161" s="103" t="s">
        <v>66</v>
      </c>
      <c r="F161" s="103" t="s">
        <v>76</v>
      </c>
      <c r="G161" s="106">
        <f>VLOOKUP(D161,'[3]000'!$F$19:$G$31,2,0)</f>
        <v>0.2</v>
      </c>
      <c r="H161" s="103" t="s">
        <v>199</v>
      </c>
      <c r="I161" s="122">
        <v>242853</v>
      </c>
      <c r="J161" s="123" t="s">
        <v>563</v>
      </c>
      <c r="K161" s="103" t="s">
        <v>564</v>
      </c>
      <c r="L161" s="123" t="s">
        <v>90</v>
      </c>
      <c r="M161" s="103" t="s">
        <v>202</v>
      </c>
      <c r="N161" s="103" t="s">
        <v>203</v>
      </c>
    </row>
    <row r="162" spans="1:14" s="6" customFormat="1" x14ac:dyDescent="0.3">
      <c r="A162" s="103">
        <v>158</v>
      </c>
      <c r="B162" s="109" t="s">
        <v>565</v>
      </c>
      <c r="C162" s="105"/>
      <c r="D162" s="103" t="s">
        <v>187</v>
      </c>
      <c r="E162" s="103" t="s">
        <v>66</v>
      </c>
      <c r="F162" s="103" t="s">
        <v>76</v>
      </c>
      <c r="G162" s="106">
        <f>VLOOKUP(D162,'[3]000'!$F$19:$G$31,2,0)</f>
        <v>0.2</v>
      </c>
      <c r="H162" s="103" t="s">
        <v>199</v>
      </c>
      <c r="I162" s="122">
        <v>242853</v>
      </c>
      <c r="J162" s="123" t="s">
        <v>566</v>
      </c>
      <c r="K162" s="103" t="s">
        <v>567</v>
      </c>
      <c r="L162" s="123" t="s">
        <v>90</v>
      </c>
      <c r="M162" s="103" t="s">
        <v>202</v>
      </c>
      <c r="N162" s="103" t="s">
        <v>203</v>
      </c>
    </row>
    <row r="163" spans="1:14" s="6" customFormat="1" x14ac:dyDescent="0.3">
      <c r="A163" s="103">
        <v>159</v>
      </c>
      <c r="B163" s="124" t="s">
        <v>568</v>
      </c>
      <c r="C163" s="125"/>
      <c r="D163" s="103" t="s">
        <v>439</v>
      </c>
      <c r="E163" s="103" t="s">
        <v>66</v>
      </c>
      <c r="F163" s="103" t="s">
        <v>76</v>
      </c>
      <c r="G163" s="106">
        <f>VLOOKUP(D163,'[3]000'!$F$19:$G$31,2,0)</f>
        <v>0.4</v>
      </c>
      <c r="H163" s="103" t="s">
        <v>199</v>
      </c>
      <c r="I163" s="122">
        <v>242853</v>
      </c>
      <c r="J163" s="123" t="s">
        <v>569</v>
      </c>
      <c r="K163" s="126" t="s">
        <v>570</v>
      </c>
      <c r="L163" s="123" t="s">
        <v>90</v>
      </c>
      <c r="M163" s="103" t="s">
        <v>202</v>
      </c>
      <c r="N163" s="103" t="s">
        <v>203</v>
      </c>
    </row>
    <row r="164" spans="1:14" s="6" customFormat="1" x14ac:dyDescent="0.3">
      <c r="A164" s="103">
        <v>160</v>
      </c>
      <c r="B164" s="127" t="s">
        <v>571</v>
      </c>
      <c r="C164" s="128"/>
      <c r="D164" s="103" t="s">
        <v>439</v>
      </c>
      <c r="E164" s="103" t="s">
        <v>66</v>
      </c>
      <c r="F164" s="103" t="s">
        <v>76</v>
      </c>
      <c r="G164" s="106">
        <f>VLOOKUP(D164,'[3]000'!$F$19:$G$31,2,0)</f>
        <v>0.4</v>
      </c>
      <c r="H164" s="103" t="s">
        <v>199</v>
      </c>
      <c r="I164" s="122">
        <v>242853</v>
      </c>
      <c r="J164" s="123" t="s">
        <v>572</v>
      </c>
      <c r="K164" s="126" t="s">
        <v>570</v>
      </c>
      <c r="L164" s="123" t="s">
        <v>90</v>
      </c>
      <c r="M164" s="103" t="s">
        <v>202</v>
      </c>
      <c r="N164" s="103" t="s">
        <v>203</v>
      </c>
    </row>
    <row r="165" spans="1:14" s="6" customFormat="1" x14ac:dyDescent="0.3">
      <c r="A165" s="103">
        <v>161</v>
      </c>
      <c r="B165" s="127" t="s">
        <v>573</v>
      </c>
      <c r="C165" s="128"/>
      <c r="D165" s="103" t="s">
        <v>439</v>
      </c>
      <c r="E165" s="103" t="s">
        <v>66</v>
      </c>
      <c r="F165" s="103" t="s">
        <v>76</v>
      </c>
      <c r="G165" s="106">
        <f>VLOOKUP(D165,'[3]000'!$F$19:$G$31,2,0)</f>
        <v>0.4</v>
      </c>
      <c r="H165" s="103" t="s">
        <v>199</v>
      </c>
      <c r="I165" s="122">
        <v>242853</v>
      </c>
      <c r="J165" s="123" t="s">
        <v>574</v>
      </c>
      <c r="K165" s="129" t="s">
        <v>575</v>
      </c>
      <c r="L165" s="123" t="s">
        <v>90</v>
      </c>
      <c r="M165" s="103" t="s">
        <v>202</v>
      </c>
      <c r="N165" s="103" t="s">
        <v>203</v>
      </c>
    </row>
    <row r="166" spans="1:14" s="6" customFormat="1" x14ac:dyDescent="0.3">
      <c r="A166" s="103">
        <v>162</v>
      </c>
      <c r="B166" s="127" t="s">
        <v>576</v>
      </c>
      <c r="C166" s="128"/>
      <c r="D166" s="103" t="s">
        <v>439</v>
      </c>
      <c r="E166" s="103" t="s">
        <v>66</v>
      </c>
      <c r="F166" s="103" t="s">
        <v>76</v>
      </c>
      <c r="G166" s="106">
        <f>VLOOKUP(D166,'[3]000'!$F$19:$G$31,2,0)</f>
        <v>0.4</v>
      </c>
      <c r="H166" s="103" t="s">
        <v>199</v>
      </c>
      <c r="I166" s="122">
        <v>242853</v>
      </c>
      <c r="J166" s="123" t="s">
        <v>577</v>
      </c>
      <c r="K166" s="129" t="s">
        <v>575</v>
      </c>
      <c r="L166" s="123" t="s">
        <v>90</v>
      </c>
      <c r="M166" s="103" t="s">
        <v>202</v>
      </c>
      <c r="N166" s="103" t="s">
        <v>203</v>
      </c>
    </row>
    <row r="167" spans="1:14" s="6" customFormat="1" x14ac:dyDescent="0.3">
      <c r="A167" s="103">
        <v>163</v>
      </c>
      <c r="B167" s="130" t="s">
        <v>578</v>
      </c>
      <c r="C167" s="131"/>
      <c r="D167" s="103" t="s">
        <v>439</v>
      </c>
      <c r="E167" s="103" t="s">
        <v>66</v>
      </c>
      <c r="F167" s="103" t="s">
        <v>76</v>
      </c>
      <c r="G167" s="106">
        <f>VLOOKUP(D167,'[3]000'!$F$19:$G$31,2,0)</f>
        <v>0.4</v>
      </c>
      <c r="H167" s="103" t="s">
        <v>199</v>
      </c>
      <c r="I167" s="122">
        <v>242853</v>
      </c>
      <c r="J167" s="123" t="s">
        <v>579</v>
      </c>
      <c r="K167" s="129" t="s">
        <v>580</v>
      </c>
      <c r="L167" s="123" t="s">
        <v>90</v>
      </c>
      <c r="M167" s="103" t="s">
        <v>202</v>
      </c>
      <c r="N167" s="103" t="s">
        <v>203</v>
      </c>
    </row>
    <row r="168" spans="1:14" s="6" customFormat="1" x14ac:dyDescent="0.3">
      <c r="A168" s="103">
        <v>164</v>
      </c>
      <c r="B168" s="124" t="s">
        <v>581</v>
      </c>
      <c r="C168" s="125"/>
      <c r="D168" s="103" t="s">
        <v>439</v>
      </c>
      <c r="E168" s="103" t="s">
        <v>66</v>
      </c>
      <c r="F168" s="103" t="s">
        <v>76</v>
      </c>
      <c r="G168" s="106">
        <f>VLOOKUP(D168,'[3]000'!$F$19:$G$31,2,0)</f>
        <v>0.4</v>
      </c>
      <c r="H168" s="103" t="s">
        <v>199</v>
      </c>
      <c r="I168" s="122">
        <v>242853</v>
      </c>
      <c r="J168" s="123" t="s">
        <v>582</v>
      </c>
      <c r="K168" s="129" t="s">
        <v>580</v>
      </c>
      <c r="L168" s="123" t="s">
        <v>90</v>
      </c>
      <c r="M168" s="103" t="s">
        <v>202</v>
      </c>
      <c r="N168" s="103" t="s">
        <v>203</v>
      </c>
    </row>
    <row r="169" spans="1:14" s="6" customFormat="1" x14ac:dyDescent="0.3">
      <c r="A169" s="103">
        <v>165</v>
      </c>
      <c r="B169" s="132" t="s">
        <v>583</v>
      </c>
      <c r="C169" s="133"/>
      <c r="D169" s="103" t="s">
        <v>187</v>
      </c>
      <c r="E169" s="103" t="s">
        <v>66</v>
      </c>
      <c r="F169" s="103" t="s">
        <v>76</v>
      </c>
      <c r="G169" s="106">
        <f>VLOOKUP(D169,'[3]000'!$F$19:$G$31,2,0)</f>
        <v>0.2</v>
      </c>
      <c r="H169" s="103" t="s">
        <v>199</v>
      </c>
      <c r="I169" s="122">
        <v>242853</v>
      </c>
      <c r="J169" s="123" t="s">
        <v>584</v>
      </c>
      <c r="K169" s="103" t="s">
        <v>585</v>
      </c>
      <c r="L169" s="123" t="s">
        <v>90</v>
      </c>
      <c r="M169" s="103" t="s">
        <v>202</v>
      </c>
      <c r="N169" s="103" t="s">
        <v>203</v>
      </c>
    </row>
    <row r="170" spans="1:14" s="6" customFormat="1" x14ac:dyDescent="0.3">
      <c r="A170" s="103">
        <v>166</v>
      </c>
      <c r="B170" s="134" t="s">
        <v>586</v>
      </c>
      <c r="C170" s="135"/>
      <c r="D170" s="103" t="s">
        <v>187</v>
      </c>
      <c r="E170" s="103" t="s">
        <v>66</v>
      </c>
      <c r="F170" s="103" t="s">
        <v>76</v>
      </c>
      <c r="G170" s="106">
        <f>VLOOKUP(D170,'[3]000'!$F$19:$G$31,2,0)</f>
        <v>0.2</v>
      </c>
      <c r="H170" s="103" t="s">
        <v>199</v>
      </c>
      <c r="I170" s="122">
        <v>242853</v>
      </c>
      <c r="J170" s="123" t="s">
        <v>587</v>
      </c>
      <c r="K170" s="103" t="s">
        <v>585</v>
      </c>
      <c r="L170" s="123" t="s">
        <v>90</v>
      </c>
      <c r="M170" s="103" t="s">
        <v>202</v>
      </c>
      <c r="N170" s="103" t="s">
        <v>203</v>
      </c>
    </row>
    <row r="171" spans="1:14" s="6" customFormat="1" x14ac:dyDescent="0.3">
      <c r="A171" s="103">
        <v>167</v>
      </c>
      <c r="B171" s="104" t="s">
        <v>588</v>
      </c>
      <c r="C171" s="105"/>
      <c r="D171" s="103" t="s">
        <v>187</v>
      </c>
      <c r="E171" s="103" t="s">
        <v>66</v>
      </c>
      <c r="F171" s="103" t="s">
        <v>76</v>
      </c>
      <c r="G171" s="106">
        <f>VLOOKUP(D171,'[3]000'!$F$19:$G$31,2,0)</f>
        <v>0.2</v>
      </c>
      <c r="H171" s="103" t="s">
        <v>199</v>
      </c>
      <c r="I171" s="122">
        <v>242853</v>
      </c>
      <c r="J171" s="123" t="s">
        <v>589</v>
      </c>
      <c r="K171" s="103" t="s">
        <v>590</v>
      </c>
      <c r="L171" s="123" t="s">
        <v>90</v>
      </c>
      <c r="M171" s="103" t="s">
        <v>202</v>
      </c>
      <c r="N171" s="103" t="s">
        <v>203</v>
      </c>
    </row>
    <row r="172" spans="1:14" s="6" customFormat="1" x14ac:dyDescent="0.3">
      <c r="A172" s="103">
        <v>168</v>
      </c>
      <c r="B172" s="109" t="s">
        <v>591</v>
      </c>
      <c r="C172" s="105"/>
      <c r="D172" s="103" t="s">
        <v>187</v>
      </c>
      <c r="E172" s="103" t="s">
        <v>66</v>
      </c>
      <c r="F172" s="103" t="s">
        <v>76</v>
      </c>
      <c r="G172" s="106">
        <f>VLOOKUP(D172,'[3]000'!$F$19:$G$31,2,0)</f>
        <v>0.2</v>
      </c>
      <c r="H172" s="103" t="s">
        <v>199</v>
      </c>
      <c r="I172" s="122">
        <v>242853</v>
      </c>
      <c r="J172" s="123" t="s">
        <v>592</v>
      </c>
      <c r="K172" s="103" t="s">
        <v>590</v>
      </c>
      <c r="L172" s="123" t="s">
        <v>90</v>
      </c>
      <c r="M172" s="103" t="s">
        <v>202</v>
      </c>
      <c r="N172" s="103" t="s">
        <v>203</v>
      </c>
    </row>
    <row r="173" spans="1:14" s="6" customFormat="1" x14ac:dyDescent="0.3">
      <c r="A173" s="103">
        <v>169</v>
      </c>
      <c r="B173" s="104" t="s">
        <v>593</v>
      </c>
      <c r="C173" s="105"/>
      <c r="D173" s="103" t="s">
        <v>187</v>
      </c>
      <c r="E173" s="103" t="s">
        <v>66</v>
      </c>
      <c r="F173" s="103" t="s">
        <v>76</v>
      </c>
      <c r="G173" s="106">
        <f>VLOOKUP(D173,'[3]000'!$F$19:$G$31,2,0)</f>
        <v>0.2</v>
      </c>
      <c r="H173" s="103" t="s">
        <v>199</v>
      </c>
      <c r="I173" s="122">
        <v>242853</v>
      </c>
      <c r="J173" s="123" t="s">
        <v>594</v>
      </c>
      <c r="K173" s="103" t="s">
        <v>595</v>
      </c>
      <c r="L173" s="123" t="s">
        <v>90</v>
      </c>
      <c r="M173" s="103" t="s">
        <v>202</v>
      </c>
      <c r="N173" s="103" t="s">
        <v>203</v>
      </c>
    </row>
    <row r="174" spans="1:14" s="6" customFormat="1" x14ac:dyDescent="0.3">
      <c r="A174" s="103">
        <v>170</v>
      </c>
      <c r="B174" s="109" t="s">
        <v>596</v>
      </c>
      <c r="C174" s="111"/>
      <c r="D174" s="103" t="s">
        <v>187</v>
      </c>
      <c r="E174" s="103" t="s">
        <v>66</v>
      </c>
      <c r="F174" s="103" t="s">
        <v>76</v>
      </c>
      <c r="G174" s="106">
        <f>VLOOKUP(D174,'[3]000'!$F$19:$G$31,2,0)</f>
        <v>0.2</v>
      </c>
      <c r="H174" s="103" t="s">
        <v>199</v>
      </c>
      <c r="I174" s="122">
        <v>242853</v>
      </c>
      <c r="J174" s="123" t="s">
        <v>597</v>
      </c>
      <c r="K174" s="103" t="s">
        <v>595</v>
      </c>
      <c r="L174" s="123" t="s">
        <v>90</v>
      </c>
      <c r="M174" s="103" t="s">
        <v>202</v>
      </c>
      <c r="N174" s="103" t="s">
        <v>203</v>
      </c>
    </row>
    <row r="175" spans="1:14" s="6" customFormat="1" x14ac:dyDescent="0.3">
      <c r="A175" s="103">
        <v>171</v>
      </c>
      <c r="B175" s="104" t="s">
        <v>598</v>
      </c>
      <c r="C175" s="105"/>
      <c r="D175" s="103" t="s">
        <v>187</v>
      </c>
      <c r="E175" s="103" t="s">
        <v>66</v>
      </c>
      <c r="F175" s="103" t="s">
        <v>76</v>
      </c>
      <c r="G175" s="106">
        <f>VLOOKUP(D175,'[3]000'!$F$19:$G$31,2,0)</f>
        <v>0.2</v>
      </c>
      <c r="H175" s="103" t="s">
        <v>199</v>
      </c>
      <c r="I175" s="122">
        <v>242853</v>
      </c>
      <c r="J175" s="123" t="s">
        <v>599</v>
      </c>
      <c r="K175" s="103" t="s">
        <v>600</v>
      </c>
      <c r="L175" s="123" t="s">
        <v>90</v>
      </c>
      <c r="M175" s="103" t="s">
        <v>202</v>
      </c>
      <c r="N175" s="103" t="s">
        <v>203</v>
      </c>
    </row>
    <row r="176" spans="1:14" s="6" customFormat="1" x14ac:dyDescent="0.3">
      <c r="A176" s="103">
        <v>172</v>
      </c>
      <c r="B176" s="109" t="s">
        <v>601</v>
      </c>
      <c r="C176" s="111"/>
      <c r="D176" s="103" t="s">
        <v>187</v>
      </c>
      <c r="E176" s="103" t="s">
        <v>66</v>
      </c>
      <c r="F176" s="103" t="s">
        <v>76</v>
      </c>
      <c r="G176" s="106">
        <f>VLOOKUP(D176,'[3]000'!$F$19:$G$31,2,0)</f>
        <v>0.2</v>
      </c>
      <c r="H176" s="103" t="s">
        <v>199</v>
      </c>
      <c r="I176" s="122">
        <v>242853</v>
      </c>
      <c r="J176" s="123" t="s">
        <v>602</v>
      </c>
      <c r="K176" s="103" t="s">
        <v>600</v>
      </c>
      <c r="L176" s="123" t="s">
        <v>90</v>
      </c>
      <c r="M176" s="103" t="s">
        <v>202</v>
      </c>
      <c r="N176" s="103" t="s">
        <v>203</v>
      </c>
    </row>
    <row r="177" spans="1:14" s="6" customFormat="1" x14ac:dyDescent="0.3">
      <c r="A177" s="103">
        <v>173</v>
      </c>
      <c r="B177" s="109" t="s">
        <v>603</v>
      </c>
      <c r="C177" s="111"/>
      <c r="D177" s="103" t="s">
        <v>187</v>
      </c>
      <c r="E177" s="103" t="s">
        <v>66</v>
      </c>
      <c r="F177" s="103" t="s">
        <v>76</v>
      </c>
      <c r="G177" s="106">
        <f>VLOOKUP(D177,'[3]000'!$F$19:$G$31,2,0)</f>
        <v>0.2</v>
      </c>
      <c r="H177" s="103" t="s">
        <v>199</v>
      </c>
      <c r="I177" s="122">
        <v>242853</v>
      </c>
      <c r="J177" s="123" t="s">
        <v>604</v>
      </c>
      <c r="K177" s="103" t="s">
        <v>605</v>
      </c>
      <c r="L177" s="123" t="s">
        <v>90</v>
      </c>
      <c r="M177" s="103" t="s">
        <v>202</v>
      </c>
      <c r="N177" s="103" t="s">
        <v>203</v>
      </c>
    </row>
    <row r="178" spans="1:14" s="6" customFormat="1" x14ac:dyDescent="0.3">
      <c r="A178" s="103">
        <v>174</v>
      </c>
      <c r="B178" s="109" t="s">
        <v>606</v>
      </c>
      <c r="C178" s="111"/>
      <c r="D178" s="103" t="s">
        <v>187</v>
      </c>
      <c r="E178" s="103" t="s">
        <v>66</v>
      </c>
      <c r="F178" s="103" t="s">
        <v>76</v>
      </c>
      <c r="G178" s="106">
        <f>VLOOKUP(D178,'[3]000'!$F$19:$G$31,2,0)</f>
        <v>0.2</v>
      </c>
      <c r="H178" s="103" t="s">
        <v>458</v>
      </c>
      <c r="I178" s="122">
        <v>242853</v>
      </c>
      <c r="J178" s="123" t="s">
        <v>607</v>
      </c>
      <c r="K178" s="103" t="s">
        <v>605</v>
      </c>
      <c r="L178" s="123" t="s">
        <v>90</v>
      </c>
      <c r="M178" s="103" t="s">
        <v>202</v>
      </c>
      <c r="N178" s="103" t="s">
        <v>203</v>
      </c>
    </row>
    <row r="179" spans="1:14" s="6" customFormat="1" x14ac:dyDescent="0.3">
      <c r="A179" s="103">
        <v>175</v>
      </c>
      <c r="B179" s="109" t="s">
        <v>608</v>
      </c>
      <c r="C179" s="105"/>
      <c r="D179" s="103" t="s">
        <v>187</v>
      </c>
      <c r="E179" s="103" t="s">
        <v>66</v>
      </c>
      <c r="F179" s="103" t="s">
        <v>76</v>
      </c>
      <c r="G179" s="106">
        <f>VLOOKUP(D179,'[3]000'!$F$19:$G$31,2,0)</f>
        <v>0.2</v>
      </c>
      <c r="H179" s="103" t="s">
        <v>199</v>
      </c>
      <c r="I179" s="122">
        <v>242853</v>
      </c>
      <c r="J179" s="123" t="s">
        <v>609</v>
      </c>
      <c r="K179" s="103" t="s">
        <v>610</v>
      </c>
      <c r="L179" s="123" t="s">
        <v>90</v>
      </c>
      <c r="M179" s="103" t="s">
        <v>202</v>
      </c>
      <c r="N179" s="103" t="s">
        <v>203</v>
      </c>
    </row>
    <row r="180" spans="1:14" s="6" customFormat="1" x14ac:dyDescent="0.3">
      <c r="A180" s="103">
        <v>176</v>
      </c>
      <c r="B180" s="109" t="s">
        <v>465</v>
      </c>
      <c r="C180" s="111"/>
      <c r="D180" s="103" t="s">
        <v>64</v>
      </c>
      <c r="E180" s="103" t="s">
        <v>66</v>
      </c>
      <c r="F180" s="103" t="s">
        <v>66</v>
      </c>
      <c r="G180" s="106">
        <f>VLOOKUP(D180,'[3]000'!$F$19:$G$31,2,0)</f>
        <v>1</v>
      </c>
      <c r="H180" s="103" t="s">
        <v>466</v>
      </c>
      <c r="I180" s="122">
        <v>242856</v>
      </c>
      <c r="J180" s="136" t="s">
        <v>467</v>
      </c>
      <c r="K180" s="137" t="s">
        <v>468</v>
      </c>
      <c r="L180" s="138" t="s">
        <v>71</v>
      </c>
      <c r="M180" s="103" t="s">
        <v>202</v>
      </c>
      <c r="N180" s="103" t="s">
        <v>453</v>
      </c>
    </row>
    <row r="181" spans="1:14" s="6" customFormat="1" x14ac:dyDescent="0.3">
      <c r="A181" s="103">
        <v>177</v>
      </c>
      <c r="B181" s="109" t="s">
        <v>611</v>
      </c>
      <c r="C181" s="105"/>
      <c r="D181" s="103" t="s">
        <v>64</v>
      </c>
      <c r="E181" s="103" t="s">
        <v>66</v>
      </c>
      <c r="F181" s="103" t="s">
        <v>66</v>
      </c>
      <c r="G181" s="106">
        <f>VLOOKUP(D181,'[3]000'!$F$19:$G$31,2,0)</f>
        <v>1</v>
      </c>
      <c r="H181" s="139" t="s">
        <v>612</v>
      </c>
      <c r="I181" s="140">
        <v>44501</v>
      </c>
      <c r="J181" s="141" t="s">
        <v>613</v>
      </c>
      <c r="K181" s="142" t="s">
        <v>614</v>
      </c>
      <c r="L181" s="138" t="s">
        <v>71</v>
      </c>
      <c r="M181" s="103" t="s">
        <v>202</v>
      </c>
      <c r="N181" s="103" t="s">
        <v>453</v>
      </c>
    </row>
    <row r="182" spans="1:14" s="6" customFormat="1" x14ac:dyDescent="0.3">
      <c r="A182" s="103">
        <v>178</v>
      </c>
      <c r="B182" s="109" t="s">
        <v>615</v>
      </c>
      <c r="C182" s="111"/>
      <c r="D182" s="103" t="s">
        <v>64</v>
      </c>
      <c r="E182" s="103" t="s">
        <v>66</v>
      </c>
      <c r="F182" s="103" t="s">
        <v>66</v>
      </c>
      <c r="G182" s="106">
        <f>VLOOKUP(D182,'[3]000'!$F$19:$G$31,2,0)</f>
        <v>1</v>
      </c>
      <c r="H182" s="143" t="s">
        <v>612</v>
      </c>
      <c r="I182" s="140">
        <v>44502</v>
      </c>
      <c r="J182" s="144" t="s">
        <v>616</v>
      </c>
      <c r="K182" s="145" t="s">
        <v>617</v>
      </c>
      <c r="L182" s="138" t="s">
        <v>71</v>
      </c>
      <c r="M182" s="103" t="s">
        <v>202</v>
      </c>
      <c r="N182" s="103" t="s">
        <v>453</v>
      </c>
    </row>
    <row r="183" spans="1:14" s="6" customFormat="1" x14ac:dyDescent="0.3">
      <c r="A183" s="103">
        <v>179</v>
      </c>
      <c r="B183" s="109" t="s">
        <v>618</v>
      </c>
      <c r="C183" s="111"/>
      <c r="D183" s="103" t="s">
        <v>64</v>
      </c>
      <c r="E183" s="103" t="s">
        <v>66</v>
      </c>
      <c r="F183" s="103" t="s">
        <v>66</v>
      </c>
      <c r="G183" s="106">
        <f>VLOOKUP(D183,'[3]000'!$F$19:$G$31,2,0)</f>
        <v>1</v>
      </c>
      <c r="H183" s="103" t="s">
        <v>619</v>
      </c>
      <c r="I183" s="122">
        <v>44531</v>
      </c>
      <c r="J183" s="123" t="s">
        <v>620</v>
      </c>
      <c r="K183" s="103" t="s">
        <v>621</v>
      </c>
      <c r="L183" s="138" t="s">
        <v>71</v>
      </c>
      <c r="M183" s="103" t="s">
        <v>202</v>
      </c>
      <c r="N183" s="103" t="s">
        <v>453</v>
      </c>
    </row>
    <row r="184" spans="1:14" s="6" customFormat="1" x14ac:dyDescent="0.3">
      <c r="A184" s="103">
        <v>180</v>
      </c>
      <c r="B184" s="109" t="s">
        <v>622</v>
      </c>
      <c r="C184" s="111"/>
      <c r="D184" s="103" t="s">
        <v>64</v>
      </c>
      <c r="E184" s="103" t="s">
        <v>66</v>
      </c>
      <c r="F184" s="103" t="s">
        <v>66</v>
      </c>
      <c r="G184" s="106">
        <f>VLOOKUP(D184,'[3]000'!$F$19:$G$31,2,0)</f>
        <v>1</v>
      </c>
      <c r="H184" s="103" t="s">
        <v>67</v>
      </c>
      <c r="I184" s="122">
        <v>44531</v>
      </c>
      <c r="J184" s="123" t="s">
        <v>623</v>
      </c>
      <c r="K184" s="103" t="s">
        <v>624</v>
      </c>
      <c r="L184" s="138" t="s">
        <v>71</v>
      </c>
      <c r="M184" s="103" t="s">
        <v>202</v>
      </c>
      <c r="N184" s="103" t="s">
        <v>453</v>
      </c>
    </row>
    <row r="185" spans="1:14" s="6" customFormat="1" x14ac:dyDescent="0.3">
      <c r="A185" s="103">
        <v>181</v>
      </c>
      <c r="B185" s="109" t="s">
        <v>625</v>
      </c>
      <c r="C185" s="111"/>
      <c r="D185" s="103" t="s">
        <v>64</v>
      </c>
      <c r="E185" s="103" t="s">
        <v>66</v>
      </c>
      <c r="F185" s="103" t="s">
        <v>66</v>
      </c>
      <c r="G185" s="106">
        <f>VLOOKUP(D185,'[3]000'!$F$19:$G$31,2,0)</f>
        <v>1</v>
      </c>
      <c r="H185" s="103" t="s">
        <v>626</v>
      </c>
      <c r="I185" s="140">
        <v>44502</v>
      </c>
      <c r="J185" s="123" t="s">
        <v>627</v>
      </c>
      <c r="K185" s="137" t="s">
        <v>628</v>
      </c>
      <c r="L185" s="138" t="s">
        <v>71</v>
      </c>
      <c r="M185" s="103" t="s">
        <v>202</v>
      </c>
      <c r="N185" s="103" t="s">
        <v>453</v>
      </c>
    </row>
    <row r="186" spans="1:14" s="6" customFormat="1" x14ac:dyDescent="0.3">
      <c r="A186" s="103">
        <v>182</v>
      </c>
      <c r="B186" s="104" t="s">
        <v>629</v>
      </c>
      <c r="C186" s="105"/>
      <c r="D186" s="103" t="s">
        <v>64</v>
      </c>
      <c r="E186" s="103" t="s">
        <v>66</v>
      </c>
      <c r="F186" s="103" t="s">
        <v>66</v>
      </c>
      <c r="G186" s="106">
        <f>VLOOKUP(D186,'[3]000'!$F$19:$G$31,2,0)</f>
        <v>1</v>
      </c>
      <c r="H186" s="103" t="s">
        <v>630</v>
      </c>
      <c r="I186" s="140">
        <v>44502</v>
      </c>
      <c r="J186" s="123" t="s">
        <v>631</v>
      </c>
      <c r="K186" s="146" t="s">
        <v>632</v>
      </c>
      <c r="L186" s="138" t="s">
        <v>71</v>
      </c>
      <c r="M186" s="103" t="s">
        <v>202</v>
      </c>
      <c r="N186" s="103" t="s">
        <v>453</v>
      </c>
    </row>
    <row r="187" spans="1:14" s="6" customFormat="1" x14ac:dyDescent="0.3">
      <c r="A187" s="103">
        <v>183</v>
      </c>
      <c r="B187" s="104" t="s">
        <v>633</v>
      </c>
      <c r="C187" s="105"/>
      <c r="D187" s="103" t="s">
        <v>64</v>
      </c>
      <c r="E187" s="103" t="s">
        <v>66</v>
      </c>
      <c r="F187" s="103" t="s">
        <v>66</v>
      </c>
      <c r="G187" s="106">
        <f>VLOOKUP(D187,'[3]000'!$F$19:$G$31,2,0)</f>
        <v>1</v>
      </c>
      <c r="H187" s="103" t="s">
        <v>634</v>
      </c>
      <c r="I187" s="107" t="s">
        <v>635</v>
      </c>
      <c r="J187" s="103" t="s">
        <v>636</v>
      </c>
      <c r="K187" s="103" t="s">
        <v>637</v>
      </c>
      <c r="L187" s="138" t="s">
        <v>71</v>
      </c>
      <c r="M187" s="103" t="s">
        <v>202</v>
      </c>
      <c r="N187" s="103" t="s">
        <v>453</v>
      </c>
    </row>
    <row r="188" spans="1:14" s="6" customFormat="1" x14ac:dyDescent="0.3">
      <c r="A188" s="103">
        <v>184</v>
      </c>
      <c r="B188" s="119" t="s">
        <v>638</v>
      </c>
      <c r="C188" s="120"/>
      <c r="D188" s="103" t="s">
        <v>187</v>
      </c>
      <c r="E188" s="103" t="s">
        <v>66</v>
      </c>
      <c r="F188" s="103" t="s">
        <v>76</v>
      </c>
      <c r="G188" s="106">
        <f>VLOOKUP(D188,'[3]000'!$F$19:$G$31,2,0)</f>
        <v>0.2</v>
      </c>
      <c r="H188" s="103" t="s">
        <v>199</v>
      </c>
      <c r="I188" s="107">
        <v>242853</v>
      </c>
      <c r="J188" s="147" t="s">
        <v>639</v>
      </c>
      <c r="K188" s="103" t="s">
        <v>640</v>
      </c>
      <c r="L188" s="103" t="s">
        <v>90</v>
      </c>
      <c r="M188" s="103" t="s">
        <v>72</v>
      </c>
      <c r="N188" s="103" t="s">
        <v>641</v>
      </c>
    </row>
    <row r="189" spans="1:14" s="6" customFormat="1" x14ac:dyDescent="0.3">
      <c r="A189" s="103">
        <v>185</v>
      </c>
      <c r="B189" s="119" t="s">
        <v>642</v>
      </c>
      <c r="C189" s="120"/>
      <c r="D189" s="103" t="s">
        <v>187</v>
      </c>
      <c r="E189" s="103" t="s">
        <v>66</v>
      </c>
      <c r="F189" s="103" t="s">
        <v>76</v>
      </c>
      <c r="G189" s="106">
        <f>VLOOKUP(D189,'[3]000'!$F$19:$G$31,2,0)</f>
        <v>0.2</v>
      </c>
      <c r="H189" s="103" t="s">
        <v>199</v>
      </c>
      <c r="I189" s="107">
        <v>242853</v>
      </c>
      <c r="J189" s="147" t="s">
        <v>643</v>
      </c>
      <c r="K189" s="103" t="s">
        <v>644</v>
      </c>
      <c r="L189" s="103" t="s">
        <v>90</v>
      </c>
      <c r="M189" s="103" t="s">
        <v>72</v>
      </c>
      <c r="N189" s="103" t="s">
        <v>641</v>
      </c>
    </row>
    <row r="190" spans="1:14" s="6" customFormat="1" x14ac:dyDescent="0.3">
      <c r="A190" s="103">
        <v>186</v>
      </c>
      <c r="B190" s="119" t="s">
        <v>645</v>
      </c>
      <c r="C190" s="120"/>
      <c r="D190" s="103" t="s">
        <v>187</v>
      </c>
      <c r="E190" s="103" t="s">
        <v>66</v>
      </c>
      <c r="F190" s="103" t="s">
        <v>76</v>
      </c>
      <c r="G190" s="106">
        <f>VLOOKUP(D190,'[3]000'!$F$19:$G$31,2,0)</f>
        <v>0.2</v>
      </c>
      <c r="H190" s="103" t="s">
        <v>199</v>
      </c>
      <c r="I190" s="107">
        <v>242853</v>
      </c>
      <c r="J190" s="147" t="s">
        <v>646</v>
      </c>
      <c r="K190" s="103" t="s">
        <v>647</v>
      </c>
      <c r="L190" s="103" t="s">
        <v>90</v>
      </c>
      <c r="M190" s="103" t="s">
        <v>72</v>
      </c>
      <c r="N190" s="103" t="s">
        <v>641</v>
      </c>
    </row>
    <row r="191" spans="1:14" s="6" customFormat="1" x14ac:dyDescent="0.3">
      <c r="A191" s="103">
        <v>187</v>
      </c>
      <c r="B191" s="119" t="s">
        <v>648</v>
      </c>
      <c r="C191" s="120"/>
      <c r="D191" s="103" t="s">
        <v>86</v>
      </c>
      <c r="E191" s="103" t="s">
        <v>76</v>
      </c>
      <c r="F191" s="103" t="s">
        <v>66</v>
      </c>
      <c r="G191" s="106">
        <f>VLOOKUP(D191,'[3]000'!$F$19:$G$31,2,0)</f>
        <v>0.6</v>
      </c>
      <c r="H191" s="103" t="s">
        <v>649</v>
      </c>
      <c r="I191" s="107">
        <v>242885</v>
      </c>
      <c r="J191" s="147" t="s">
        <v>650</v>
      </c>
      <c r="K191" s="103" t="s">
        <v>651</v>
      </c>
      <c r="L191" s="103" t="s">
        <v>90</v>
      </c>
      <c r="M191" s="103" t="s">
        <v>72</v>
      </c>
      <c r="N191" s="103" t="s">
        <v>641</v>
      </c>
    </row>
    <row r="192" spans="1:14" s="6" customFormat="1" x14ac:dyDescent="0.3">
      <c r="A192" s="103">
        <v>188</v>
      </c>
      <c r="B192" s="119" t="s">
        <v>652</v>
      </c>
      <c r="C192" s="120"/>
      <c r="D192" s="103" t="s">
        <v>86</v>
      </c>
      <c r="E192" s="103" t="s">
        <v>76</v>
      </c>
      <c r="F192" s="103" t="s">
        <v>66</v>
      </c>
      <c r="G192" s="106">
        <f>VLOOKUP(D192,'[3]000'!$F$19:$G$31,2,0)</f>
        <v>0.6</v>
      </c>
      <c r="H192" s="103" t="s">
        <v>653</v>
      </c>
      <c r="I192" s="107" t="s">
        <v>654</v>
      </c>
      <c r="J192" s="147" t="s">
        <v>655</v>
      </c>
      <c r="K192" s="103" t="s">
        <v>656</v>
      </c>
      <c r="L192" s="103" t="s">
        <v>90</v>
      </c>
      <c r="M192" s="103" t="s">
        <v>72</v>
      </c>
      <c r="N192" s="103" t="s">
        <v>657</v>
      </c>
    </row>
    <row r="193" spans="1:14" s="6" customFormat="1" x14ac:dyDescent="0.3">
      <c r="A193" s="103">
        <v>189</v>
      </c>
      <c r="B193" s="119" t="s">
        <v>658</v>
      </c>
      <c r="C193" s="120"/>
      <c r="D193" s="103" t="s">
        <v>86</v>
      </c>
      <c r="E193" s="103" t="s">
        <v>76</v>
      </c>
      <c r="F193" s="103" t="s">
        <v>66</v>
      </c>
      <c r="G193" s="106">
        <f>VLOOKUP(D193,'[3]000'!$F$19:$G$31,2,0)</f>
        <v>0.6</v>
      </c>
      <c r="H193" s="103" t="s">
        <v>659</v>
      </c>
      <c r="I193" s="107" t="s">
        <v>660</v>
      </c>
      <c r="J193" s="147" t="s">
        <v>661</v>
      </c>
      <c r="K193" s="103" t="s">
        <v>662</v>
      </c>
      <c r="L193" s="103" t="s">
        <v>90</v>
      </c>
      <c r="M193" s="103" t="s">
        <v>72</v>
      </c>
      <c r="N193" s="103" t="s">
        <v>657</v>
      </c>
    </row>
    <row r="194" spans="1:14" s="6" customFormat="1" x14ac:dyDescent="0.3">
      <c r="A194" s="103">
        <v>190</v>
      </c>
      <c r="B194" s="119" t="s">
        <v>638</v>
      </c>
      <c r="C194" s="120"/>
      <c r="D194" s="103" t="s">
        <v>187</v>
      </c>
      <c r="E194" s="103" t="s">
        <v>66</v>
      </c>
      <c r="F194" s="103" t="s">
        <v>76</v>
      </c>
      <c r="G194" s="106">
        <f>VLOOKUP(D194,'[3]000'!$F$19:$G$31,2,0)</f>
        <v>0.2</v>
      </c>
      <c r="H194" s="103" t="s">
        <v>663</v>
      </c>
      <c r="I194" s="107" t="s">
        <v>664</v>
      </c>
      <c r="J194" s="147" t="s">
        <v>639</v>
      </c>
      <c r="K194" s="103" t="s">
        <v>665</v>
      </c>
      <c r="L194" s="103" t="s">
        <v>90</v>
      </c>
      <c r="M194" s="103" t="s">
        <v>72</v>
      </c>
      <c r="N194" s="103" t="s">
        <v>666</v>
      </c>
    </row>
    <row r="195" spans="1:14" s="6" customFormat="1" x14ac:dyDescent="0.3">
      <c r="A195" s="103">
        <v>191</v>
      </c>
      <c r="B195" s="119" t="s">
        <v>642</v>
      </c>
      <c r="C195" s="120"/>
      <c r="D195" s="103" t="s">
        <v>187</v>
      </c>
      <c r="E195" s="103" t="s">
        <v>66</v>
      </c>
      <c r="F195" s="103" t="s">
        <v>76</v>
      </c>
      <c r="G195" s="106">
        <f>VLOOKUP(D195,'[3]000'!$F$19:$G$31,2,0)</f>
        <v>0.2</v>
      </c>
      <c r="H195" s="103" t="s">
        <v>667</v>
      </c>
      <c r="I195" s="107" t="s">
        <v>664</v>
      </c>
      <c r="J195" s="147" t="s">
        <v>643</v>
      </c>
      <c r="K195" s="103" t="s">
        <v>668</v>
      </c>
      <c r="L195" s="103" t="s">
        <v>90</v>
      </c>
      <c r="M195" s="103" t="s">
        <v>72</v>
      </c>
      <c r="N195" s="103" t="s">
        <v>666</v>
      </c>
    </row>
    <row r="196" spans="1:14" s="6" customFormat="1" x14ac:dyDescent="0.3">
      <c r="A196" s="103">
        <v>192</v>
      </c>
      <c r="B196" s="148" t="s">
        <v>669</v>
      </c>
      <c r="C196" s="149"/>
      <c r="D196" s="103" t="s">
        <v>64</v>
      </c>
      <c r="E196" s="103" t="s">
        <v>65</v>
      </c>
      <c r="F196" s="103" t="s">
        <v>76</v>
      </c>
      <c r="G196" s="106">
        <f>VLOOKUP(D196,'[3]000'!$F$19:$G$31,2,0)</f>
        <v>1</v>
      </c>
      <c r="H196" s="103" t="s">
        <v>670</v>
      </c>
      <c r="I196" s="107">
        <v>2021</v>
      </c>
      <c r="J196" s="103" t="s">
        <v>671</v>
      </c>
      <c r="K196" s="103" t="s">
        <v>672</v>
      </c>
      <c r="L196" s="103" t="s">
        <v>71</v>
      </c>
      <c r="M196" s="103" t="s">
        <v>72</v>
      </c>
      <c r="N196" s="103" t="s">
        <v>673</v>
      </c>
    </row>
    <row r="197" spans="1:14" s="6" customFormat="1" x14ac:dyDescent="0.3">
      <c r="A197" s="103">
        <v>193</v>
      </c>
      <c r="B197" s="148" t="s">
        <v>674</v>
      </c>
      <c r="C197" s="149"/>
      <c r="D197" s="103" t="s">
        <v>439</v>
      </c>
      <c r="E197" s="103" t="s">
        <v>66</v>
      </c>
      <c r="F197" s="103" t="s">
        <v>65</v>
      </c>
      <c r="G197" s="106">
        <f>VLOOKUP(D197,'[3]000'!$F$19:$G$31,2,0)</f>
        <v>0.4</v>
      </c>
      <c r="H197" s="103" t="s">
        <v>675</v>
      </c>
      <c r="I197" s="107" t="s">
        <v>676</v>
      </c>
      <c r="J197" s="147" t="s">
        <v>677</v>
      </c>
      <c r="K197" s="103" t="s">
        <v>678</v>
      </c>
      <c r="L197" s="103" t="s">
        <v>71</v>
      </c>
      <c r="M197" s="103" t="s">
        <v>72</v>
      </c>
      <c r="N197" s="103" t="s">
        <v>673</v>
      </c>
    </row>
    <row r="198" spans="1:14" s="6" customFormat="1" x14ac:dyDescent="0.3">
      <c r="A198" s="103">
        <v>194</v>
      </c>
      <c r="B198" s="148" t="s">
        <v>679</v>
      </c>
      <c r="C198" s="149"/>
      <c r="D198" s="103" t="s">
        <v>439</v>
      </c>
      <c r="E198" s="103" t="s">
        <v>66</v>
      </c>
      <c r="F198" s="103" t="s">
        <v>65</v>
      </c>
      <c r="G198" s="106">
        <f>VLOOKUP(D198,'[3]000'!$F$19:$G$31,2,0)</f>
        <v>0.4</v>
      </c>
      <c r="H198" s="103" t="s">
        <v>675</v>
      </c>
      <c r="I198" s="107" t="s">
        <v>676</v>
      </c>
      <c r="J198" s="147" t="s">
        <v>680</v>
      </c>
      <c r="K198" s="103" t="s">
        <v>681</v>
      </c>
      <c r="L198" s="103" t="s">
        <v>71</v>
      </c>
      <c r="M198" s="103" t="s">
        <v>72</v>
      </c>
      <c r="N198" s="103" t="s">
        <v>673</v>
      </c>
    </row>
    <row r="199" spans="1:14" s="6" customFormat="1" x14ac:dyDescent="0.3">
      <c r="A199" s="103">
        <v>195</v>
      </c>
      <c r="B199" s="148" t="s">
        <v>682</v>
      </c>
      <c r="C199" s="149"/>
      <c r="D199" s="103" t="s">
        <v>439</v>
      </c>
      <c r="E199" s="103" t="s">
        <v>66</v>
      </c>
      <c r="F199" s="103" t="s">
        <v>65</v>
      </c>
      <c r="G199" s="106">
        <f>VLOOKUP(D199,'[3]000'!$F$19:$G$31,2,0)</f>
        <v>0.4</v>
      </c>
      <c r="H199" s="103" t="s">
        <v>675</v>
      </c>
      <c r="I199" s="107" t="s">
        <v>676</v>
      </c>
      <c r="J199" s="147" t="s">
        <v>683</v>
      </c>
      <c r="K199" s="103" t="s">
        <v>684</v>
      </c>
      <c r="L199" s="103" t="s">
        <v>71</v>
      </c>
      <c r="M199" s="103" t="s">
        <v>72</v>
      </c>
      <c r="N199" s="103" t="s">
        <v>673</v>
      </c>
    </row>
    <row r="200" spans="1:14" s="6" customFormat="1" x14ac:dyDescent="0.3">
      <c r="A200" s="103">
        <v>196</v>
      </c>
      <c r="B200" s="148" t="s">
        <v>685</v>
      </c>
      <c r="C200" s="149"/>
      <c r="D200" s="103" t="s">
        <v>439</v>
      </c>
      <c r="E200" s="103" t="s">
        <v>66</v>
      </c>
      <c r="F200" s="103" t="s">
        <v>65</v>
      </c>
      <c r="G200" s="106">
        <f>VLOOKUP(D200,'[3]000'!$F$19:$G$31,2,0)</f>
        <v>0.4</v>
      </c>
      <c r="H200" s="103" t="s">
        <v>675</v>
      </c>
      <c r="I200" s="107" t="s">
        <v>676</v>
      </c>
      <c r="J200" s="147" t="s">
        <v>686</v>
      </c>
      <c r="K200" s="103" t="s">
        <v>687</v>
      </c>
      <c r="L200" s="103" t="s">
        <v>71</v>
      </c>
      <c r="M200" s="103" t="s">
        <v>72</v>
      </c>
      <c r="N200" s="103" t="s">
        <v>673</v>
      </c>
    </row>
    <row r="201" spans="1:14" s="6" customFormat="1" x14ac:dyDescent="0.3">
      <c r="A201" s="103">
        <v>197</v>
      </c>
      <c r="B201" s="148" t="s">
        <v>688</v>
      </c>
      <c r="C201" s="149"/>
      <c r="D201" s="103" t="s">
        <v>439</v>
      </c>
      <c r="E201" s="103" t="s">
        <v>66</v>
      </c>
      <c r="F201" s="103" t="s">
        <v>65</v>
      </c>
      <c r="G201" s="106">
        <f>VLOOKUP(D201,'[3]000'!$F$19:$G$31,2,0)</f>
        <v>0.4</v>
      </c>
      <c r="H201" s="103" t="s">
        <v>675</v>
      </c>
      <c r="I201" s="107" t="s">
        <v>676</v>
      </c>
      <c r="J201" s="147" t="s">
        <v>689</v>
      </c>
      <c r="K201" s="103" t="s">
        <v>690</v>
      </c>
      <c r="L201" s="103" t="s">
        <v>71</v>
      </c>
      <c r="M201" s="103" t="s">
        <v>72</v>
      </c>
      <c r="N201" s="103" t="s">
        <v>673</v>
      </c>
    </row>
    <row r="202" spans="1:14" s="6" customFormat="1" x14ac:dyDescent="0.3">
      <c r="A202" s="103">
        <v>198</v>
      </c>
      <c r="B202" s="148" t="s">
        <v>691</v>
      </c>
      <c r="C202" s="149"/>
      <c r="D202" s="103" t="s">
        <v>439</v>
      </c>
      <c r="E202" s="103" t="s">
        <v>66</v>
      </c>
      <c r="F202" s="103" t="s">
        <v>65</v>
      </c>
      <c r="G202" s="106">
        <f>VLOOKUP(D202,'[3]000'!$F$19:$G$31,2,0)</f>
        <v>0.4</v>
      </c>
      <c r="H202" s="103" t="s">
        <v>675</v>
      </c>
      <c r="I202" s="107" t="s">
        <v>676</v>
      </c>
      <c r="J202" s="147" t="s">
        <v>692</v>
      </c>
      <c r="K202" s="103" t="s">
        <v>693</v>
      </c>
      <c r="L202" s="103" t="s">
        <v>71</v>
      </c>
      <c r="M202" s="103" t="s">
        <v>72</v>
      </c>
      <c r="N202" s="103" t="s">
        <v>673</v>
      </c>
    </row>
    <row r="203" spans="1:14" s="6" customFormat="1" x14ac:dyDescent="0.3">
      <c r="A203" s="103">
        <v>199</v>
      </c>
      <c r="B203" s="148" t="s">
        <v>694</v>
      </c>
      <c r="C203" s="149"/>
      <c r="D203" s="103" t="s">
        <v>439</v>
      </c>
      <c r="E203" s="103" t="s">
        <v>66</v>
      </c>
      <c r="F203" s="103" t="s">
        <v>65</v>
      </c>
      <c r="G203" s="106">
        <f>VLOOKUP(D203,'[3]000'!$F$19:$G$31,2,0)</f>
        <v>0.4</v>
      </c>
      <c r="H203" s="103" t="s">
        <v>675</v>
      </c>
      <c r="I203" s="107" t="s">
        <v>676</v>
      </c>
      <c r="J203" s="147" t="s">
        <v>695</v>
      </c>
      <c r="K203" s="103" t="s">
        <v>696</v>
      </c>
      <c r="L203" s="103" t="s">
        <v>71</v>
      </c>
      <c r="M203" s="103" t="s">
        <v>72</v>
      </c>
      <c r="N203" s="103" t="s">
        <v>673</v>
      </c>
    </row>
    <row r="204" spans="1:14" s="6" customFormat="1" x14ac:dyDescent="0.3">
      <c r="A204" s="103">
        <v>200</v>
      </c>
      <c r="B204" s="148" t="s">
        <v>697</v>
      </c>
      <c r="C204" s="149"/>
      <c r="D204" s="103" t="s">
        <v>439</v>
      </c>
      <c r="E204" s="103" t="s">
        <v>66</v>
      </c>
      <c r="F204" s="103" t="s">
        <v>65</v>
      </c>
      <c r="G204" s="106">
        <f>VLOOKUP(D204,'[3]000'!$F$19:$G$31,2,0)</f>
        <v>0.4</v>
      </c>
      <c r="H204" s="103" t="s">
        <v>675</v>
      </c>
      <c r="I204" s="107" t="s">
        <v>676</v>
      </c>
      <c r="J204" s="147" t="s">
        <v>698</v>
      </c>
      <c r="K204" s="103" t="s">
        <v>699</v>
      </c>
      <c r="L204" s="103" t="s">
        <v>71</v>
      </c>
      <c r="M204" s="103" t="s">
        <v>72</v>
      </c>
      <c r="N204" s="103" t="s">
        <v>673</v>
      </c>
    </row>
    <row r="205" spans="1:14" s="6" customFormat="1" x14ac:dyDescent="0.3">
      <c r="A205" s="103">
        <v>201</v>
      </c>
      <c r="B205" s="148" t="s">
        <v>700</v>
      </c>
      <c r="C205" s="149"/>
      <c r="D205" s="103" t="s">
        <v>86</v>
      </c>
      <c r="E205" s="103" t="s">
        <v>76</v>
      </c>
      <c r="F205" s="103" t="s">
        <v>66</v>
      </c>
      <c r="G205" s="106">
        <f>VLOOKUP(D205,'[3]000'!$F$19:$G$31,2,0)</f>
        <v>0.6</v>
      </c>
      <c r="H205" s="103" t="s">
        <v>701</v>
      </c>
      <c r="I205" s="103" t="s">
        <v>702</v>
      </c>
      <c r="J205" s="103" t="s">
        <v>703</v>
      </c>
      <c r="K205" s="103" t="s">
        <v>704</v>
      </c>
      <c r="L205" s="103" t="s">
        <v>90</v>
      </c>
      <c r="M205" s="103" t="s">
        <v>72</v>
      </c>
      <c r="N205" s="103" t="s">
        <v>641</v>
      </c>
    </row>
    <row r="206" spans="1:14" s="6" customFormat="1" x14ac:dyDescent="0.3">
      <c r="A206" s="103">
        <v>202</v>
      </c>
      <c r="B206" s="148" t="s">
        <v>705</v>
      </c>
      <c r="C206" s="149"/>
      <c r="D206" s="103" t="s">
        <v>86</v>
      </c>
      <c r="E206" s="103" t="s">
        <v>76</v>
      </c>
      <c r="F206" s="103" t="s">
        <v>66</v>
      </c>
      <c r="G206" s="106">
        <f>VLOOKUP(D206,'[3]000'!$F$19:$G$31,2,0)</f>
        <v>0.6</v>
      </c>
      <c r="H206" s="103" t="s">
        <v>701</v>
      </c>
      <c r="I206" s="103" t="s">
        <v>702</v>
      </c>
      <c r="J206" s="103" t="s">
        <v>706</v>
      </c>
      <c r="K206" s="103" t="s">
        <v>707</v>
      </c>
      <c r="L206" s="103" t="s">
        <v>90</v>
      </c>
      <c r="M206" s="103" t="s">
        <v>72</v>
      </c>
      <c r="N206" s="103" t="s">
        <v>641</v>
      </c>
    </row>
    <row r="207" spans="1:14" s="6" customFormat="1" x14ac:dyDescent="0.3">
      <c r="A207" s="103">
        <v>203</v>
      </c>
      <c r="B207" s="121" t="s">
        <v>708</v>
      </c>
      <c r="C207" s="121"/>
      <c r="D207" s="103" t="s">
        <v>187</v>
      </c>
      <c r="E207" s="103" t="s">
        <v>66</v>
      </c>
      <c r="F207" s="103" t="s">
        <v>76</v>
      </c>
      <c r="G207" s="106">
        <f>VLOOKUP(D207,'[3]000'!$F$19:$G$31,2,0)</f>
        <v>0.2</v>
      </c>
      <c r="H207" s="121" t="s">
        <v>709</v>
      </c>
      <c r="I207" s="150">
        <v>44506</v>
      </c>
      <c r="J207" s="121" t="s">
        <v>710</v>
      </c>
      <c r="K207" s="151" t="s">
        <v>711</v>
      </c>
      <c r="L207" s="103" t="s">
        <v>90</v>
      </c>
      <c r="M207" s="121" t="s">
        <v>4</v>
      </c>
      <c r="N207" s="121" t="s">
        <v>81</v>
      </c>
    </row>
    <row r="208" spans="1:14" s="6" customFormat="1" x14ac:dyDescent="0.3">
      <c r="A208" s="103">
        <v>204</v>
      </c>
      <c r="B208" s="121" t="s">
        <v>712</v>
      </c>
      <c r="C208" s="121"/>
      <c r="D208" s="103" t="s">
        <v>187</v>
      </c>
      <c r="E208" s="103" t="s">
        <v>66</v>
      </c>
      <c r="F208" s="103" t="s">
        <v>76</v>
      </c>
      <c r="G208" s="106">
        <f>VLOOKUP(D208,'[3]000'!$F$19:$G$31,2,0)</f>
        <v>0.2</v>
      </c>
      <c r="H208" s="121" t="s">
        <v>713</v>
      </c>
      <c r="I208" s="121" t="s">
        <v>714</v>
      </c>
      <c r="J208" s="121" t="s">
        <v>715</v>
      </c>
      <c r="K208" s="152" t="s">
        <v>711</v>
      </c>
      <c r="L208" s="103" t="s">
        <v>90</v>
      </c>
      <c r="M208" s="121" t="s">
        <v>4</v>
      </c>
      <c r="N208" s="121" t="s">
        <v>81</v>
      </c>
    </row>
    <row r="209" spans="1:14" s="6" customFormat="1" x14ac:dyDescent="0.3">
      <c r="A209" s="103">
        <v>205</v>
      </c>
      <c r="B209" s="121" t="s">
        <v>716</v>
      </c>
      <c r="C209" s="121"/>
      <c r="D209" s="103" t="s">
        <v>439</v>
      </c>
      <c r="E209" s="103" t="s">
        <v>66</v>
      </c>
      <c r="F209" s="103" t="s">
        <v>65</v>
      </c>
      <c r="G209" s="106">
        <f>VLOOKUP(D209,'[3]000'!$F$19:$G$31,2,0)</f>
        <v>0.4</v>
      </c>
      <c r="H209" s="121" t="s">
        <v>717</v>
      </c>
      <c r="I209" s="150">
        <v>44585</v>
      </c>
      <c r="J209" s="121" t="s">
        <v>718</v>
      </c>
      <c r="K209" s="103" t="s">
        <v>719</v>
      </c>
      <c r="L209" s="103" t="s">
        <v>71</v>
      </c>
      <c r="M209" s="121" t="s">
        <v>4</v>
      </c>
      <c r="N209" s="121" t="s">
        <v>176</v>
      </c>
    </row>
    <row r="210" spans="1:14" s="6" customFormat="1" x14ac:dyDescent="0.3">
      <c r="A210" s="103">
        <v>206</v>
      </c>
      <c r="B210" s="148" t="s">
        <v>720</v>
      </c>
      <c r="C210" s="149"/>
      <c r="D210" s="103" t="s">
        <v>439</v>
      </c>
      <c r="E210" s="103" t="s">
        <v>66</v>
      </c>
      <c r="F210" s="103" t="s">
        <v>65</v>
      </c>
      <c r="G210" s="106">
        <f>VLOOKUP(D210,'[3]000'!$F$19:$G$31,2,0)</f>
        <v>0.4</v>
      </c>
      <c r="H210" s="121" t="s">
        <v>717</v>
      </c>
      <c r="I210" s="150">
        <v>44585</v>
      </c>
      <c r="J210" s="121" t="s">
        <v>721</v>
      </c>
      <c r="K210" s="103" t="s">
        <v>722</v>
      </c>
      <c r="L210" s="103" t="s">
        <v>71</v>
      </c>
      <c r="M210" s="121" t="s">
        <v>4</v>
      </c>
      <c r="N210" s="121" t="s">
        <v>176</v>
      </c>
    </row>
    <row r="211" spans="1:14" s="6" customFormat="1" x14ac:dyDescent="0.3">
      <c r="A211" s="103">
        <v>207</v>
      </c>
      <c r="B211" s="148" t="s">
        <v>723</v>
      </c>
      <c r="C211" s="149"/>
      <c r="D211" s="103" t="s">
        <v>439</v>
      </c>
      <c r="E211" s="103" t="s">
        <v>66</v>
      </c>
      <c r="F211" s="103" t="s">
        <v>65</v>
      </c>
      <c r="G211" s="106">
        <f>VLOOKUP(D211,'[3]000'!$F$19:$G$31,2,0)</f>
        <v>0.4</v>
      </c>
      <c r="H211" s="121" t="s">
        <v>717</v>
      </c>
      <c r="I211" s="150">
        <v>44585</v>
      </c>
      <c r="J211" s="121" t="s">
        <v>724</v>
      </c>
      <c r="K211" s="103" t="s">
        <v>725</v>
      </c>
      <c r="L211" s="103" t="s">
        <v>71</v>
      </c>
      <c r="M211" s="121" t="s">
        <v>4</v>
      </c>
      <c r="N211" s="121" t="s">
        <v>176</v>
      </c>
    </row>
    <row r="212" spans="1:14" s="6" customFormat="1" x14ac:dyDescent="0.3">
      <c r="A212" s="103">
        <v>208</v>
      </c>
      <c r="B212" s="148" t="s">
        <v>726</v>
      </c>
      <c r="C212" s="149"/>
      <c r="D212" s="103" t="s">
        <v>439</v>
      </c>
      <c r="E212" s="103" t="s">
        <v>66</v>
      </c>
      <c r="F212" s="103" t="s">
        <v>65</v>
      </c>
      <c r="G212" s="106">
        <f>VLOOKUP(D212,'[3]000'!$F$19:$G$31,2,0)</f>
        <v>0.4</v>
      </c>
      <c r="H212" s="121" t="s">
        <v>717</v>
      </c>
      <c r="I212" s="150">
        <v>44585</v>
      </c>
      <c r="J212" s="121" t="s">
        <v>727</v>
      </c>
      <c r="K212" s="103" t="s">
        <v>728</v>
      </c>
      <c r="L212" s="103" t="s">
        <v>71</v>
      </c>
      <c r="M212" s="121" t="s">
        <v>4</v>
      </c>
      <c r="N212" s="121" t="s">
        <v>176</v>
      </c>
    </row>
    <row r="213" spans="1:14" s="6" customFormat="1" x14ac:dyDescent="0.3">
      <c r="A213" s="103">
        <v>209</v>
      </c>
      <c r="B213" s="148" t="s">
        <v>726</v>
      </c>
      <c r="C213" s="149"/>
      <c r="D213" s="103" t="s">
        <v>439</v>
      </c>
      <c r="E213" s="103" t="s">
        <v>66</v>
      </c>
      <c r="F213" s="103" t="s">
        <v>65</v>
      </c>
      <c r="G213" s="106">
        <f>VLOOKUP(D213,'[3]000'!$F$19:$G$31,2,0)</f>
        <v>0.4</v>
      </c>
      <c r="H213" s="121" t="s">
        <v>717</v>
      </c>
      <c r="I213" s="150">
        <v>44585</v>
      </c>
      <c r="J213" s="121" t="s">
        <v>729</v>
      </c>
      <c r="K213" s="103" t="s">
        <v>730</v>
      </c>
      <c r="L213" s="103" t="s">
        <v>71</v>
      </c>
      <c r="M213" s="121" t="s">
        <v>4</v>
      </c>
      <c r="N213" s="121" t="s">
        <v>176</v>
      </c>
    </row>
    <row r="214" spans="1:14" s="6" customFormat="1" x14ac:dyDescent="0.3">
      <c r="A214" s="103">
        <v>210</v>
      </c>
      <c r="B214" s="148" t="s">
        <v>731</v>
      </c>
      <c r="C214" s="149"/>
      <c r="D214" s="103" t="s">
        <v>187</v>
      </c>
      <c r="E214" s="103" t="s">
        <v>66</v>
      </c>
      <c r="F214" s="103" t="s">
        <v>76</v>
      </c>
      <c r="G214" s="106">
        <f>VLOOKUP(D214,'[3]000'!$F$19:$G$31,2,0)</f>
        <v>0.2</v>
      </c>
      <c r="H214" s="121" t="s">
        <v>717</v>
      </c>
      <c r="I214" s="150">
        <v>44585</v>
      </c>
      <c r="J214" s="121" t="s">
        <v>732</v>
      </c>
      <c r="K214" s="103" t="s">
        <v>733</v>
      </c>
      <c r="L214" s="103" t="s">
        <v>90</v>
      </c>
      <c r="M214" s="121" t="s">
        <v>4</v>
      </c>
      <c r="N214" s="121" t="s">
        <v>176</v>
      </c>
    </row>
    <row r="215" spans="1:14" s="6" customFormat="1" x14ac:dyDescent="0.3">
      <c r="A215" s="103">
        <v>211</v>
      </c>
      <c r="B215" s="148" t="s">
        <v>734</v>
      </c>
      <c r="C215" s="149"/>
      <c r="D215" s="103" t="s">
        <v>187</v>
      </c>
      <c r="E215" s="103" t="s">
        <v>66</v>
      </c>
      <c r="F215" s="103" t="s">
        <v>76</v>
      </c>
      <c r="G215" s="106">
        <f>VLOOKUP(D215,'[3]000'!$F$19:$G$31,2,0)</f>
        <v>0.2</v>
      </c>
      <c r="H215" s="121" t="s">
        <v>717</v>
      </c>
      <c r="I215" s="150">
        <v>44585</v>
      </c>
      <c r="J215" s="121" t="s">
        <v>735</v>
      </c>
      <c r="K215" s="103" t="s">
        <v>736</v>
      </c>
      <c r="L215" s="103" t="s">
        <v>90</v>
      </c>
      <c r="M215" s="121" t="s">
        <v>4</v>
      </c>
      <c r="N215" s="121" t="s">
        <v>176</v>
      </c>
    </row>
    <row r="216" spans="1:14" s="6" customFormat="1" x14ac:dyDescent="0.3">
      <c r="A216" s="103">
        <v>212</v>
      </c>
      <c r="B216" s="119" t="s">
        <v>737</v>
      </c>
      <c r="C216" s="120"/>
      <c r="D216" s="103" t="s">
        <v>187</v>
      </c>
      <c r="E216" s="103" t="s">
        <v>66</v>
      </c>
      <c r="F216" s="103" t="s">
        <v>76</v>
      </c>
      <c r="G216" s="106">
        <f>VLOOKUP(D216,'[3]000'!$F$19:$G$31,2,0)</f>
        <v>0.2</v>
      </c>
      <c r="H216" s="121" t="s">
        <v>717</v>
      </c>
      <c r="I216" s="150">
        <v>44585</v>
      </c>
      <c r="J216" s="121" t="s">
        <v>738</v>
      </c>
      <c r="K216" s="103" t="s">
        <v>739</v>
      </c>
      <c r="L216" s="103" t="s">
        <v>90</v>
      </c>
      <c r="M216" s="121" t="s">
        <v>4</v>
      </c>
      <c r="N216" s="121" t="s">
        <v>176</v>
      </c>
    </row>
    <row r="217" spans="1:14" s="6" customFormat="1" x14ac:dyDescent="0.3">
      <c r="A217" s="103">
        <v>213</v>
      </c>
      <c r="B217" s="119"/>
      <c r="C217" s="120"/>
      <c r="D217" s="103" t="s">
        <v>66</v>
      </c>
      <c r="E217" s="103" t="s">
        <v>66</v>
      </c>
      <c r="F217" s="103" t="s">
        <v>66</v>
      </c>
      <c r="G217" s="106" t="e">
        <f>VLOOKUP(D217,'[3]000'!$F$19:$G$31,2,0)</f>
        <v>#N/A</v>
      </c>
      <c r="H217" s="121"/>
      <c r="I217" s="150"/>
      <c r="J217" s="121"/>
      <c r="K217" s="103"/>
      <c r="L217" s="103"/>
      <c r="M217" s="121"/>
      <c r="N217" s="121"/>
    </row>
    <row r="218" spans="1:14" s="6" customFormat="1" x14ac:dyDescent="0.3">
      <c r="A218" s="103">
        <v>214</v>
      </c>
      <c r="B218" s="119"/>
      <c r="C218" s="120"/>
      <c r="D218" s="103" t="s">
        <v>66</v>
      </c>
      <c r="E218" s="103" t="s">
        <v>66</v>
      </c>
      <c r="F218" s="103" t="s">
        <v>66</v>
      </c>
      <c r="G218" s="106" t="e">
        <f>VLOOKUP(D218,'[3]000'!$F$19:$G$31,2,0)</f>
        <v>#N/A</v>
      </c>
      <c r="H218" s="121"/>
      <c r="I218" s="121"/>
      <c r="J218" s="121"/>
      <c r="K218" s="121"/>
      <c r="L218" s="121"/>
      <c r="M218" s="121"/>
      <c r="N218" s="121"/>
    </row>
    <row r="219" spans="1:14" s="6" customFormat="1" x14ac:dyDescent="0.3">
      <c r="A219" s="103">
        <v>215</v>
      </c>
      <c r="B219" s="119"/>
      <c r="C219" s="120"/>
      <c r="D219" s="103" t="s">
        <v>66</v>
      </c>
      <c r="E219" s="103" t="s">
        <v>66</v>
      </c>
      <c r="F219" s="103" t="s">
        <v>66</v>
      </c>
      <c r="G219" s="106" t="e">
        <f>VLOOKUP(D219,'[3]000'!$F$19:$G$31,2,0)</f>
        <v>#N/A</v>
      </c>
      <c r="H219" s="121"/>
      <c r="I219" s="121"/>
      <c r="J219" s="121"/>
      <c r="K219" s="121"/>
      <c r="L219" s="121"/>
      <c r="M219" s="121"/>
      <c r="N219" s="121"/>
    </row>
    <row r="220" spans="1:14" s="6" customFormat="1" x14ac:dyDescent="0.3">
      <c r="A220" s="103">
        <v>216</v>
      </c>
      <c r="B220" s="119"/>
      <c r="C220" s="120"/>
      <c r="D220" s="103" t="s">
        <v>66</v>
      </c>
      <c r="E220" s="103" t="s">
        <v>66</v>
      </c>
      <c r="F220" s="103" t="s">
        <v>66</v>
      </c>
      <c r="G220" s="106" t="e">
        <f>VLOOKUP(D220,'[3]000'!$F$19:$G$31,2,0)</f>
        <v>#N/A</v>
      </c>
      <c r="H220" s="121"/>
      <c r="I220" s="121"/>
      <c r="J220" s="121"/>
      <c r="K220" s="121"/>
      <c r="L220" s="121"/>
      <c r="M220" s="121"/>
      <c r="N220" s="121"/>
    </row>
    <row r="221" spans="1:14" s="6" customFormat="1" x14ac:dyDescent="0.3">
      <c r="A221" s="103">
        <v>217</v>
      </c>
      <c r="B221" s="119"/>
      <c r="C221" s="120"/>
      <c r="D221" s="103" t="s">
        <v>66</v>
      </c>
      <c r="E221" s="103" t="s">
        <v>66</v>
      </c>
      <c r="F221" s="103" t="s">
        <v>66</v>
      </c>
      <c r="G221" s="106" t="e">
        <f>VLOOKUP(D221,'[3]000'!$F$19:$G$31,2,0)</f>
        <v>#N/A</v>
      </c>
      <c r="H221" s="121"/>
      <c r="I221" s="121"/>
      <c r="J221" s="121"/>
      <c r="K221" s="121"/>
      <c r="L221" s="121"/>
      <c r="M221" s="121"/>
      <c r="N221" s="121"/>
    </row>
    <row r="222" spans="1:14" s="6" customFormat="1" x14ac:dyDescent="0.3">
      <c r="A222" s="103">
        <v>218</v>
      </c>
      <c r="B222" s="119"/>
      <c r="C222" s="120"/>
      <c r="D222" s="103" t="s">
        <v>66</v>
      </c>
      <c r="E222" s="103" t="s">
        <v>66</v>
      </c>
      <c r="F222" s="103" t="s">
        <v>66</v>
      </c>
      <c r="G222" s="106" t="e">
        <f>VLOOKUP(D222,'[3]000'!$F$19:$G$31,2,0)</f>
        <v>#N/A</v>
      </c>
      <c r="H222" s="121"/>
      <c r="I222" s="121"/>
      <c r="J222" s="121"/>
      <c r="K222" s="121"/>
      <c r="L222" s="121"/>
      <c r="M222" s="121"/>
      <c r="N222" s="121"/>
    </row>
    <row r="223" spans="1:14" s="6" customFormat="1" x14ac:dyDescent="0.3">
      <c r="A223" s="103">
        <v>219</v>
      </c>
      <c r="B223" s="119"/>
      <c r="C223" s="120"/>
      <c r="D223" s="103" t="s">
        <v>66</v>
      </c>
      <c r="E223" s="103" t="s">
        <v>66</v>
      </c>
      <c r="F223" s="103" t="s">
        <v>66</v>
      </c>
      <c r="G223" s="106" t="e">
        <f>VLOOKUP(D223,'[3]000'!$F$19:$G$31,2,0)</f>
        <v>#N/A</v>
      </c>
      <c r="H223" s="121"/>
      <c r="I223" s="121"/>
      <c r="J223" s="121"/>
      <c r="K223" s="121"/>
      <c r="L223" s="121"/>
      <c r="M223" s="121"/>
      <c r="N223" s="121"/>
    </row>
    <row r="224" spans="1:14" s="6" customFormat="1" x14ac:dyDescent="0.3">
      <c r="A224" s="103">
        <v>220</v>
      </c>
      <c r="B224" s="119"/>
      <c r="C224" s="120"/>
      <c r="D224" s="103" t="s">
        <v>66</v>
      </c>
      <c r="E224" s="103" t="s">
        <v>66</v>
      </c>
      <c r="F224" s="103" t="s">
        <v>66</v>
      </c>
      <c r="G224" s="106" t="e">
        <f>VLOOKUP(D224,'[3]000'!$F$19:$G$31,2,0)</f>
        <v>#N/A</v>
      </c>
      <c r="H224" s="121"/>
      <c r="I224" s="121"/>
      <c r="J224" s="121"/>
      <c r="K224" s="121"/>
      <c r="L224" s="121"/>
      <c r="M224" s="121"/>
      <c r="N224" s="121"/>
    </row>
    <row r="225" spans="1:14" s="6" customFormat="1" x14ac:dyDescent="0.3">
      <c r="A225" s="103">
        <v>221</v>
      </c>
      <c r="B225" s="119"/>
      <c r="C225" s="120"/>
      <c r="D225" s="103" t="s">
        <v>66</v>
      </c>
      <c r="E225" s="103" t="s">
        <v>66</v>
      </c>
      <c r="F225" s="103" t="s">
        <v>66</v>
      </c>
      <c r="G225" s="106" t="e">
        <f>VLOOKUP(D225,'[3]000'!$F$19:$G$31,2,0)</f>
        <v>#N/A</v>
      </c>
      <c r="H225" s="121"/>
      <c r="I225" s="121"/>
      <c r="J225" s="121"/>
      <c r="K225" s="121"/>
      <c r="L225" s="121"/>
      <c r="M225" s="121"/>
      <c r="N225" s="121"/>
    </row>
    <row r="226" spans="1:14" s="6" customFormat="1" x14ac:dyDescent="0.3">
      <c r="A226" s="103">
        <v>222</v>
      </c>
      <c r="B226" s="119"/>
      <c r="C226" s="120"/>
      <c r="D226" s="103" t="s">
        <v>66</v>
      </c>
      <c r="E226" s="103" t="s">
        <v>66</v>
      </c>
      <c r="F226" s="103" t="s">
        <v>66</v>
      </c>
      <c r="G226" s="106" t="e">
        <f>VLOOKUP(D226,'[3]000'!$F$19:$G$31,2,0)</f>
        <v>#N/A</v>
      </c>
      <c r="H226" s="121"/>
      <c r="I226" s="121"/>
      <c r="J226" s="121"/>
      <c r="K226" s="121"/>
      <c r="L226" s="121"/>
      <c r="M226" s="121"/>
      <c r="N226" s="121"/>
    </row>
    <row r="227" spans="1:14" s="6" customFormat="1" x14ac:dyDescent="0.3">
      <c r="A227" s="103">
        <v>223</v>
      </c>
      <c r="B227" s="119"/>
      <c r="C227" s="120"/>
      <c r="D227" s="103" t="s">
        <v>66</v>
      </c>
      <c r="E227" s="103" t="s">
        <v>66</v>
      </c>
      <c r="F227" s="103" t="s">
        <v>66</v>
      </c>
      <c r="G227" s="106" t="e">
        <f>VLOOKUP(D227,'[3]000'!$F$19:$G$31,2,0)</f>
        <v>#N/A</v>
      </c>
      <c r="H227" s="121"/>
      <c r="I227" s="121"/>
      <c r="J227" s="121"/>
      <c r="K227" s="121"/>
      <c r="L227" s="121"/>
      <c r="M227" s="121"/>
      <c r="N227" s="121"/>
    </row>
    <row r="228" spans="1:14" s="6" customFormat="1" x14ac:dyDescent="0.3">
      <c r="A228" s="103">
        <v>224</v>
      </c>
      <c r="B228" s="119"/>
      <c r="C228" s="120"/>
      <c r="D228" s="103" t="s">
        <v>66</v>
      </c>
      <c r="E228" s="103" t="s">
        <v>66</v>
      </c>
      <c r="F228" s="103" t="s">
        <v>66</v>
      </c>
      <c r="G228" s="106" t="e">
        <f>VLOOKUP(D228,'[3]000'!$F$19:$G$31,2,0)</f>
        <v>#N/A</v>
      </c>
      <c r="H228" s="121"/>
      <c r="I228" s="121"/>
      <c r="J228" s="121"/>
      <c r="K228" s="121"/>
      <c r="L228" s="121"/>
      <c r="M228" s="121"/>
      <c r="N228" s="121"/>
    </row>
    <row r="229" spans="1:14" s="6" customFormat="1" x14ac:dyDescent="0.3">
      <c r="A229" s="103">
        <v>225</v>
      </c>
      <c r="B229" s="119"/>
      <c r="C229" s="120"/>
      <c r="D229" s="103" t="s">
        <v>66</v>
      </c>
      <c r="E229" s="103" t="s">
        <v>66</v>
      </c>
      <c r="F229" s="103" t="s">
        <v>66</v>
      </c>
      <c r="G229" s="106" t="e">
        <f>VLOOKUP(D229,'[3]000'!$F$19:$G$31,2,0)</f>
        <v>#N/A</v>
      </c>
      <c r="H229" s="121"/>
      <c r="I229" s="121"/>
      <c r="J229" s="121"/>
      <c r="K229" s="121"/>
      <c r="L229" s="121"/>
      <c r="M229" s="121"/>
      <c r="N229" s="121"/>
    </row>
    <row r="230" spans="1:14" s="6" customFormat="1" x14ac:dyDescent="0.3">
      <c r="A230" s="103">
        <v>226</v>
      </c>
      <c r="B230" s="119"/>
      <c r="C230" s="120"/>
      <c r="D230" s="103" t="s">
        <v>66</v>
      </c>
      <c r="E230" s="103" t="s">
        <v>66</v>
      </c>
      <c r="F230" s="103" t="s">
        <v>66</v>
      </c>
      <c r="G230" s="106" t="e">
        <f>VLOOKUP(D230,'[3]000'!$F$19:$G$31,2,0)</f>
        <v>#N/A</v>
      </c>
      <c r="H230" s="121"/>
      <c r="I230" s="121"/>
      <c r="J230" s="121"/>
      <c r="K230" s="121"/>
      <c r="L230" s="121"/>
      <c r="M230" s="121"/>
      <c r="N230" s="121"/>
    </row>
    <row r="231" spans="1:14" s="6" customFormat="1" x14ac:dyDescent="0.3">
      <c r="A231" s="103">
        <v>227</v>
      </c>
      <c r="B231" s="119"/>
      <c r="C231" s="120"/>
      <c r="D231" s="103" t="s">
        <v>66</v>
      </c>
      <c r="E231" s="103" t="s">
        <v>66</v>
      </c>
      <c r="F231" s="103" t="s">
        <v>66</v>
      </c>
      <c r="G231" s="106" t="e">
        <f>VLOOKUP(D231,'[3]000'!$F$19:$G$31,2,0)</f>
        <v>#N/A</v>
      </c>
      <c r="H231" s="121"/>
      <c r="I231" s="121"/>
      <c r="J231" s="121"/>
      <c r="K231" s="121"/>
      <c r="L231" s="121"/>
      <c r="M231" s="121"/>
      <c r="N231" s="121"/>
    </row>
    <row r="232" spans="1:14" s="6" customFormat="1" x14ac:dyDescent="0.3">
      <c r="A232" s="103">
        <v>228</v>
      </c>
      <c r="B232" s="119"/>
      <c r="C232" s="120"/>
      <c r="D232" s="103" t="s">
        <v>66</v>
      </c>
      <c r="E232" s="103" t="s">
        <v>66</v>
      </c>
      <c r="F232" s="103" t="s">
        <v>66</v>
      </c>
      <c r="G232" s="106" t="e">
        <f>VLOOKUP(D232,'[3]000'!$F$19:$G$31,2,0)</f>
        <v>#N/A</v>
      </c>
      <c r="H232" s="121"/>
      <c r="I232" s="121"/>
      <c r="J232" s="121"/>
      <c r="K232" s="121"/>
      <c r="L232" s="121"/>
      <c r="M232" s="121"/>
      <c r="N232" s="121"/>
    </row>
    <row r="233" spans="1:14" s="6" customFormat="1" x14ac:dyDescent="0.3">
      <c r="A233" s="103">
        <v>229</v>
      </c>
      <c r="B233" s="119"/>
      <c r="C233" s="120"/>
      <c r="D233" s="103" t="s">
        <v>66</v>
      </c>
      <c r="E233" s="103" t="s">
        <v>66</v>
      </c>
      <c r="F233" s="103" t="s">
        <v>66</v>
      </c>
      <c r="G233" s="106" t="e">
        <f>VLOOKUP(D233,'[3]000'!$F$19:$G$31,2,0)</f>
        <v>#N/A</v>
      </c>
      <c r="H233" s="121"/>
      <c r="I233" s="121"/>
      <c r="J233" s="121"/>
      <c r="K233" s="121"/>
      <c r="L233" s="121"/>
      <c r="M233" s="121"/>
      <c r="N233" s="121"/>
    </row>
    <row r="234" spans="1:14" s="6" customFormat="1" x14ac:dyDescent="0.3">
      <c r="A234" s="103">
        <v>230</v>
      </c>
      <c r="B234" s="119"/>
      <c r="C234" s="120"/>
      <c r="D234" s="103" t="s">
        <v>66</v>
      </c>
      <c r="E234" s="103" t="s">
        <v>66</v>
      </c>
      <c r="F234" s="103" t="s">
        <v>66</v>
      </c>
      <c r="G234" s="106" t="e">
        <f>VLOOKUP(D234,'[3]000'!$F$19:$G$31,2,0)</f>
        <v>#N/A</v>
      </c>
      <c r="H234" s="121"/>
      <c r="I234" s="121"/>
      <c r="J234" s="121"/>
      <c r="K234" s="121"/>
      <c r="L234" s="121"/>
      <c r="M234" s="121"/>
      <c r="N234" s="121"/>
    </row>
    <row r="235" spans="1:14" s="6" customFormat="1" x14ac:dyDescent="0.3">
      <c r="A235" s="103">
        <v>231</v>
      </c>
      <c r="B235" s="119"/>
      <c r="C235" s="120"/>
      <c r="D235" s="103" t="s">
        <v>66</v>
      </c>
      <c r="E235" s="103" t="s">
        <v>66</v>
      </c>
      <c r="F235" s="103" t="s">
        <v>66</v>
      </c>
      <c r="G235" s="106" t="e">
        <f>VLOOKUP(D235,'[3]000'!$F$19:$G$31,2,0)</f>
        <v>#N/A</v>
      </c>
      <c r="H235" s="121"/>
      <c r="I235" s="121"/>
      <c r="J235" s="121"/>
      <c r="K235" s="121"/>
      <c r="L235" s="121"/>
      <c r="M235" s="121"/>
      <c r="N235" s="121"/>
    </row>
    <row r="236" spans="1:14" s="6" customFormat="1" x14ac:dyDescent="0.3">
      <c r="A236" s="103">
        <v>232</v>
      </c>
      <c r="B236" s="119"/>
      <c r="C236" s="120"/>
      <c r="D236" s="103" t="s">
        <v>66</v>
      </c>
      <c r="E236" s="103" t="s">
        <v>66</v>
      </c>
      <c r="F236" s="103" t="s">
        <v>66</v>
      </c>
      <c r="G236" s="106" t="e">
        <f>VLOOKUP(D236,'[3]000'!$F$19:$G$31,2,0)</f>
        <v>#N/A</v>
      </c>
      <c r="H236" s="121"/>
      <c r="I236" s="121"/>
      <c r="J236" s="121"/>
      <c r="K236" s="121"/>
      <c r="L236" s="121"/>
      <c r="M236" s="121"/>
      <c r="N236" s="121"/>
    </row>
    <row r="237" spans="1:14" s="6" customFormat="1" x14ac:dyDescent="0.3">
      <c r="A237" s="103">
        <v>233</v>
      </c>
      <c r="B237" s="119"/>
      <c r="C237" s="120"/>
      <c r="D237" s="103" t="s">
        <v>66</v>
      </c>
      <c r="E237" s="103" t="s">
        <v>66</v>
      </c>
      <c r="F237" s="103" t="s">
        <v>66</v>
      </c>
      <c r="G237" s="106" t="e">
        <f>VLOOKUP(D237,'[3]000'!$F$19:$G$31,2,0)</f>
        <v>#N/A</v>
      </c>
      <c r="H237" s="121"/>
      <c r="I237" s="121"/>
      <c r="J237" s="121"/>
      <c r="K237" s="121"/>
      <c r="L237" s="121"/>
      <c r="M237" s="121"/>
      <c r="N237" s="121"/>
    </row>
    <row r="238" spans="1:14" s="6" customFormat="1" x14ac:dyDescent="0.3">
      <c r="A238" s="103">
        <v>234</v>
      </c>
      <c r="B238" s="119"/>
      <c r="C238" s="120"/>
      <c r="D238" s="103" t="s">
        <v>66</v>
      </c>
      <c r="E238" s="103" t="s">
        <v>66</v>
      </c>
      <c r="F238" s="103" t="s">
        <v>66</v>
      </c>
      <c r="G238" s="106" t="e">
        <f>VLOOKUP(D238,'[3]000'!$F$19:$G$31,2,0)</f>
        <v>#N/A</v>
      </c>
      <c r="H238" s="121"/>
      <c r="I238" s="121"/>
      <c r="J238" s="121"/>
      <c r="K238" s="121"/>
      <c r="L238" s="121"/>
      <c r="M238" s="121"/>
      <c r="N238" s="121"/>
    </row>
    <row r="239" spans="1:14" s="6" customFormat="1" x14ac:dyDescent="0.3">
      <c r="A239" s="103">
        <v>235</v>
      </c>
      <c r="B239" s="119"/>
      <c r="C239" s="120"/>
      <c r="D239" s="103" t="s">
        <v>66</v>
      </c>
      <c r="E239" s="103" t="s">
        <v>66</v>
      </c>
      <c r="F239" s="103" t="s">
        <v>66</v>
      </c>
      <c r="G239" s="106" t="e">
        <f>VLOOKUP(D239,'[3]000'!$F$19:$G$31,2,0)</f>
        <v>#N/A</v>
      </c>
      <c r="H239" s="121"/>
      <c r="I239" s="121"/>
      <c r="J239" s="121"/>
      <c r="K239" s="121"/>
      <c r="L239" s="121"/>
      <c r="M239" s="121"/>
      <c r="N239" s="121"/>
    </row>
    <row r="240" spans="1:14" s="6" customFormat="1" x14ac:dyDescent="0.3">
      <c r="A240" s="103">
        <v>236</v>
      </c>
      <c r="B240" s="119"/>
      <c r="C240" s="120"/>
      <c r="D240" s="103" t="s">
        <v>66</v>
      </c>
      <c r="E240" s="103" t="s">
        <v>66</v>
      </c>
      <c r="F240" s="103" t="s">
        <v>66</v>
      </c>
      <c r="G240" s="106" t="e">
        <f>VLOOKUP(D240,'[3]000'!$F$19:$G$31,2,0)</f>
        <v>#N/A</v>
      </c>
      <c r="H240" s="121"/>
      <c r="I240" s="121"/>
      <c r="J240" s="121"/>
      <c r="K240" s="121"/>
      <c r="L240" s="121"/>
      <c r="M240" s="121"/>
      <c r="N240" s="121"/>
    </row>
    <row r="241" spans="1:14" s="6" customFormat="1" x14ac:dyDescent="0.3">
      <c r="A241" s="103">
        <v>237</v>
      </c>
      <c r="B241" s="119"/>
      <c r="C241" s="120"/>
      <c r="D241" s="103" t="s">
        <v>66</v>
      </c>
      <c r="E241" s="103" t="s">
        <v>66</v>
      </c>
      <c r="F241" s="103" t="s">
        <v>66</v>
      </c>
      <c r="G241" s="106" t="e">
        <f>VLOOKUP(D241,'[3]000'!$F$19:$G$31,2,0)</f>
        <v>#N/A</v>
      </c>
      <c r="H241" s="121"/>
      <c r="I241" s="121"/>
      <c r="J241" s="121"/>
      <c r="K241" s="121"/>
      <c r="L241" s="121"/>
      <c r="M241" s="121"/>
      <c r="N241" s="121"/>
    </row>
    <row r="242" spans="1:14" s="6" customFormat="1" x14ac:dyDescent="0.3">
      <c r="A242" s="103">
        <v>238</v>
      </c>
      <c r="B242" s="119"/>
      <c r="C242" s="120"/>
      <c r="D242" s="103" t="s">
        <v>66</v>
      </c>
      <c r="E242" s="103" t="s">
        <v>66</v>
      </c>
      <c r="F242" s="103" t="s">
        <v>66</v>
      </c>
      <c r="G242" s="106" t="e">
        <f>VLOOKUP(D242,'[3]000'!$F$19:$G$31,2,0)</f>
        <v>#N/A</v>
      </c>
      <c r="H242" s="121"/>
      <c r="I242" s="121"/>
      <c r="J242" s="121"/>
      <c r="K242" s="121"/>
      <c r="L242" s="121"/>
      <c r="M242" s="121"/>
      <c r="N242" s="121"/>
    </row>
    <row r="243" spans="1:14" s="6" customFormat="1" x14ac:dyDescent="0.3">
      <c r="A243" s="103">
        <v>239</v>
      </c>
      <c r="B243" s="119"/>
      <c r="C243" s="120"/>
      <c r="D243" s="103" t="s">
        <v>66</v>
      </c>
      <c r="E243" s="103" t="s">
        <v>66</v>
      </c>
      <c r="F243" s="103" t="s">
        <v>66</v>
      </c>
      <c r="G243" s="106" t="e">
        <f>VLOOKUP(D243,'[3]000'!$F$19:$G$31,2,0)</f>
        <v>#N/A</v>
      </c>
      <c r="H243" s="121"/>
      <c r="I243" s="121"/>
      <c r="J243" s="121"/>
      <c r="K243" s="121"/>
      <c r="L243" s="121"/>
      <c r="M243" s="121"/>
      <c r="N243" s="121"/>
    </row>
    <row r="244" spans="1:14" s="6" customFormat="1" x14ac:dyDescent="0.3">
      <c r="A244" s="103">
        <v>240</v>
      </c>
      <c r="B244" s="119"/>
      <c r="C244" s="120"/>
      <c r="D244" s="103" t="s">
        <v>66</v>
      </c>
      <c r="E244" s="103" t="s">
        <v>66</v>
      </c>
      <c r="F244" s="103" t="s">
        <v>66</v>
      </c>
      <c r="G244" s="106" t="e">
        <f>VLOOKUP(D244,'[3]000'!$F$19:$G$31,2,0)</f>
        <v>#N/A</v>
      </c>
      <c r="H244" s="121"/>
      <c r="I244" s="121"/>
      <c r="J244" s="121"/>
      <c r="K244" s="121"/>
      <c r="L244" s="121"/>
      <c r="M244" s="121"/>
      <c r="N244" s="121"/>
    </row>
    <row r="245" spans="1:14" s="6" customFormat="1" x14ac:dyDescent="0.3">
      <c r="A245" s="103">
        <v>241</v>
      </c>
      <c r="B245" s="119"/>
      <c r="C245" s="120"/>
      <c r="D245" s="103" t="s">
        <v>66</v>
      </c>
      <c r="E245" s="103" t="s">
        <v>66</v>
      </c>
      <c r="F245" s="103" t="s">
        <v>66</v>
      </c>
      <c r="G245" s="106" t="e">
        <f>VLOOKUP(D245,'[3]000'!$F$19:$G$31,2,0)</f>
        <v>#N/A</v>
      </c>
      <c r="H245" s="121"/>
      <c r="I245" s="121"/>
      <c r="J245" s="121"/>
      <c r="K245" s="121"/>
      <c r="L245" s="121"/>
      <c r="M245" s="121"/>
      <c r="N245" s="121"/>
    </row>
    <row r="246" spans="1:14" s="6" customFormat="1" x14ac:dyDescent="0.3">
      <c r="A246" s="103">
        <v>242</v>
      </c>
      <c r="B246" s="119"/>
      <c r="C246" s="120"/>
      <c r="D246" s="103" t="s">
        <v>66</v>
      </c>
      <c r="E246" s="103" t="s">
        <v>66</v>
      </c>
      <c r="F246" s="103" t="s">
        <v>66</v>
      </c>
      <c r="G246" s="106" t="e">
        <f>VLOOKUP(D246,'[3]000'!$F$19:$G$31,2,0)</f>
        <v>#N/A</v>
      </c>
      <c r="H246" s="121"/>
      <c r="I246" s="121"/>
      <c r="J246" s="121"/>
      <c r="K246" s="121"/>
      <c r="L246" s="121"/>
      <c r="M246" s="121"/>
      <c r="N246" s="121"/>
    </row>
    <row r="247" spans="1:14" s="6" customFormat="1" x14ac:dyDescent="0.3">
      <c r="A247" s="103">
        <v>243</v>
      </c>
      <c r="B247" s="119"/>
      <c r="C247" s="120"/>
      <c r="D247" s="103" t="s">
        <v>66</v>
      </c>
      <c r="E247" s="103" t="s">
        <v>66</v>
      </c>
      <c r="F247" s="103" t="s">
        <v>66</v>
      </c>
      <c r="G247" s="106" t="e">
        <f>VLOOKUP(D247,'[3]000'!$F$19:$G$31,2,0)</f>
        <v>#N/A</v>
      </c>
      <c r="H247" s="121"/>
      <c r="I247" s="121"/>
      <c r="J247" s="121"/>
      <c r="K247" s="121"/>
      <c r="L247" s="121"/>
      <c r="M247" s="121"/>
      <c r="N247" s="121"/>
    </row>
    <row r="248" spans="1:14" s="6" customFormat="1" x14ac:dyDescent="0.3">
      <c r="A248" s="103">
        <v>244</v>
      </c>
      <c r="B248" s="119"/>
      <c r="C248" s="120"/>
      <c r="D248" s="103" t="s">
        <v>66</v>
      </c>
      <c r="E248" s="103" t="s">
        <v>66</v>
      </c>
      <c r="F248" s="103" t="s">
        <v>66</v>
      </c>
      <c r="G248" s="106" t="e">
        <f>VLOOKUP(D248,'[3]000'!$F$19:$G$31,2,0)</f>
        <v>#N/A</v>
      </c>
      <c r="H248" s="121"/>
      <c r="I248" s="121"/>
      <c r="J248" s="121"/>
      <c r="K248" s="121"/>
      <c r="L248" s="121"/>
      <c r="M248" s="121"/>
      <c r="N248" s="121"/>
    </row>
    <row r="249" spans="1:14" s="6" customFormat="1" x14ac:dyDescent="0.3">
      <c r="A249" s="103">
        <v>245</v>
      </c>
      <c r="B249" s="119"/>
      <c r="C249" s="120"/>
      <c r="D249" s="103" t="s">
        <v>66</v>
      </c>
      <c r="E249" s="103" t="s">
        <v>66</v>
      </c>
      <c r="F249" s="103" t="s">
        <v>66</v>
      </c>
      <c r="G249" s="106" t="e">
        <f>VLOOKUP(D249,'[3]000'!$F$19:$G$31,2,0)</f>
        <v>#N/A</v>
      </c>
      <c r="H249" s="121"/>
      <c r="I249" s="121"/>
      <c r="J249" s="121"/>
      <c r="K249" s="121"/>
      <c r="L249" s="121"/>
      <c r="M249" s="121"/>
      <c r="N249" s="121"/>
    </row>
    <row r="250" spans="1:14" s="6" customFormat="1" x14ac:dyDescent="0.3">
      <c r="A250" s="103">
        <v>246</v>
      </c>
      <c r="B250" s="119"/>
      <c r="C250" s="120"/>
      <c r="D250" s="103" t="s">
        <v>66</v>
      </c>
      <c r="E250" s="103" t="s">
        <v>66</v>
      </c>
      <c r="F250" s="103" t="s">
        <v>66</v>
      </c>
      <c r="G250" s="106" t="e">
        <f>VLOOKUP(D250,'[3]000'!$F$19:$G$31,2,0)</f>
        <v>#N/A</v>
      </c>
      <c r="H250" s="121"/>
      <c r="I250" s="121"/>
      <c r="J250" s="121"/>
      <c r="K250" s="121"/>
      <c r="L250" s="121"/>
      <c r="M250" s="121"/>
      <c r="N250" s="121"/>
    </row>
    <row r="251" spans="1:14" s="6" customFormat="1" x14ac:dyDescent="0.3">
      <c r="A251" s="103">
        <v>247</v>
      </c>
      <c r="B251" s="119"/>
      <c r="C251" s="120"/>
      <c r="D251" s="103" t="s">
        <v>66</v>
      </c>
      <c r="E251" s="103" t="s">
        <v>66</v>
      </c>
      <c r="F251" s="103" t="s">
        <v>66</v>
      </c>
      <c r="G251" s="106" t="e">
        <f>VLOOKUP(D251,'[3]000'!$F$19:$G$31,2,0)</f>
        <v>#N/A</v>
      </c>
      <c r="H251" s="121"/>
      <c r="I251" s="121"/>
      <c r="J251" s="121"/>
      <c r="K251" s="121"/>
      <c r="L251" s="121"/>
      <c r="M251" s="121"/>
      <c r="N251" s="121"/>
    </row>
    <row r="252" spans="1:14" s="6" customFormat="1" x14ac:dyDescent="0.3">
      <c r="A252" s="103">
        <v>248</v>
      </c>
      <c r="B252" s="119"/>
      <c r="C252" s="120"/>
      <c r="D252" s="103" t="s">
        <v>66</v>
      </c>
      <c r="E252" s="103" t="s">
        <v>66</v>
      </c>
      <c r="F252" s="103" t="s">
        <v>66</v>
      </c>
      <c r="G252" s="106" t="e">
        <f>VLOOKUP(D252,'[3]000'!$F$19:$G$31,2,0)</f>
        <v>#N/A</v>
      </c>
      <c r="H252" s="121"/>
      <c r="I252" s="121"/>
      <c r="J252" s="121"/>
      <c r="K252" s="121"/>
      <c r="L252" s="121"/>
      <c r="M252" s="121"/>
      <c r="N252" s="121"/>
    </row>
    <row r="253" spans="1:14" s="6" customFormat="1" x14ac:dyDescent="0.3">
      <c r="A253" s="103">
        <v>249</v>
      </c>
      <c r="B253" s="119"/>
      <c r="C253" s="120"/>
      <c r="D253" s="103" t="s">
        <v>66</v>
      </c>
      <c r="E253" s="103" t="s">
        <v>66</v>
      </c>
      <c r="F253" s="103" t="s">
        <v>66</v>
      </c>
      <c r="G253" s="106" t="e">
        <f>VLOOKUP(D253,'[3]000'!$F$19:$G$31,2,0)</f>
        <v>#N/A</v>
      </c>
      <c r="H253" s="121"/>
      <c r="I253" s="121"/>
      <c r="J253" s="121"/>
      <c r="K253" s="121"/>
      <c r="L253" s="121"/>
      <c r="M253" s="121"/>
      <c r="N253" s="121"/>
    </row>
    <row r="254" spans="1:14" s="6" customFormat="1" x14ac:dyDescent="0.3">
      <c r="A254" s="103">
        <v>250</v>
      </c>
      <c r="B254" s="119"/>
      <c r="C254" s="120"/>
      <c r="D254" s="103" t="s">
        <v>66</v>
      </c>
      <c r="E254" s="103" t="s">
        <v>66</v>
      </c>
      <c r="F254" s="103" t="s">
        <v>66</v>
      </c>
      <c r="G254" s="106" t="e">
        <f>VLOOKUP(D254,'[3]000'!$F$19:$G$31,2,0)</f>
        <v>#N/A</v>
      </c>
      <c r="H254" s="121"/>
      <c r="I254" s="121"/>
      <c r="J254" s="121"/>
      <c r="K254" s="121"/>
      <c r="L254" s="121"/>
      <c r="M254" s="121"/>
      <c r="N254" s="121"/>
    </row>
    <row r="255" spans="1:14" s="6" customFormat="1" x14ac:dyDescent="0.3">
      <c r="A255" s="103">
        <v>251</v>
      </c>
      <c r="B255" s="119"/>
      <c r="C255" s="120"/>
      <c r="D255" s="103" t="s">
        <v>66</v>
      </c>
      <c r="E255" s="103" t="s">
        <v>66</v>
      </c>
      <c r="F255" s="103" t="s">
        <v>66</v>
      </c>
      <c r="G255" s="106" t="e">
        <f>VLOOKUP(D255,'[3]000'!$F$19:$G$31,2,0)</f>
        <v>#N/A</v>
      </c>
      <c r="H255" s="121"/>
      <c r="I255" s="121"/>
      <c r="J255" s="121"/>
      <c r="K255" s="121"/>
      <c r="L255" s="121"/>
      <c r="M255" s="121"/>
      <c r="N255" s="121"/>
    </row>
    <row r="256" spans="1:14" s="6" customFormat="1" x14ac:dyDescent="0.3">
      <c r="A256" s="103">
        <v>252</v>
      </c>
      <c r="B256" s="119"/>
      <c r="C256" s="120"/>
      <c r="D256" s="103" t="s">
        <v>66</v>
      </c>
      <c r="E256" s="103" t="s">
        <v>66</v>
      </c>
      <c r="F256" s="103" t="s">
        <v>66</v>
      </c>
      <c r="G256" s="106" t="e">
        <f>VLOOKUP(D256,'[3]000'!$F$19:$G$31,2,0)</f>
        <v>#N/A</v>
      </c>
      <c r="H256" s="121"/>
      <c r="I256" s="121"/>
      <c r="J256" s="121"/>
      <c r="K256" s="121"/>
      <c r="L256" s="121"/>
      <c r="M256" s="121"/>
      <c r="N256" s="121"/>
    </row>
    <row r="257" spans="1:14" s="6" customFormat="1" x14ac:dyDescent="0.3">
      <c r="A257" s="103">
        <v>253</v>
      </c>
      <c r="B257" s="119"/>
      <c r="C257" s="120"/>
      <c r="D257" s="103" t="s">
        <v>66</v>
      </c>
      <c r="E257" s="103" t="s">
        <v>66</v>
      </c>
      <c r="F257" s="103" t="s">
        <v>66</v>
      </c>
      <c r="G257" s="106" t="e">
        <f>VLOOKUP(D257,'[3]000'!$F$19:$G$31,2,0)</f>
        <v>#N/A</v>
      </c>
      <c r="H257" s="121"/>
      <c r="I257" s="121"/>
      <c r="J257" s="121"/>
      <c r="K257" s="121"/>
      <c r="L257" s="121"/>
      <c r="M257" s="121"/>
      <c r="N257" s="121"/>
    </row>
    <row r="258" spans="1:14" s="6" customFormat="1" x14ac:dyDescent="0.3">
      <c r="A258" s="103">
        <v>254</v>
      </c>
      <c r="B258" s="119"/>
      <c r="C258" s="120"/>
      <c r="D258" s="103" t="s">
        <v>66</v>
      </c>
      <c r="E258" s="103" t="s">
        <v>66</v>
      </c>
      <c r="F258" s="103" t="s">
        <v>66</v>
      </c>
      <c r="G258" s="106" t="e">
        <f>VLOOKUP(D258,'[3]000'!$F$19:$G$31,2,0)</f>
        <v>#N/A</v>
      </c>
      <c r="H258" s="121"/>
      <c r="I258" s="121"/>
      <c r="J258" s="121"/>
      <c r="K258" s="121"/>
      <c r="L258" s="121"/>
      <c r="M258" s="121"/>
      <c r="N258" s="121"/>
    </row>
    <row r="259" spans="1:14" s="6" customFormat="1" x14ac:dyDescent="0.3">
      <c r="A259" s="103">
        <v>255</v>
      </c>
      <c r="B259" s="119"/>
      <c r="C259" s="120"/>
      <c r="D259" s="103" t="s">
        <v>66</v>
      </c>
      <c r="E259" s="103" t="s">
        <v>66</v>
      </c>
      <c r="F259" s="103" t="s">
        <v>66</v>
      </c>
      <c r="G259" s="106" t="e">
        <f>VLOOKUP(D259,'[3]000'!$F$19:$G$31,2,0)</f>
        <v>#N/A</v>
      </c>
      <c r="H259" s="121"/>
      <c r="I259" s="121"/>
      <c r="J259" s="121"/>
      <c r="K259" s="121"/>
      <c r="L259" s="121"/>
      <c r="M259" s="121"/>
      <c r="N259" s="121"/>
    </row>
    <row r="260" spans="1:14" s="6" customFormat="1" x14ac:dyDescent="0.3">
      <c r="A260" s="103">
        <v>256</v>
      </c>
      <c r="B260" s="119"/>
      <c r="C260" s="120"/>
      <c r="D260" s="103" t="s">
        <v>66</v>
      </c>
      <c r="E260" s="103" t="s">
        <v>66</v>
      </c>
      <c r="F260" s="103" t="s">
        <v>66</v>
      </c>
      <c r="G260" s="106" t="e">
        <f>VLOOKUP(D260,'[3]000'!$F$19:$G$31,2,0)</f>
        <v>#N/A</v>
      </c>
      <c r="H260" s="121"/>
      <c r="I260" s="121"/>
      <c r="J260" s="121"/>
      <c r="K260" s="121"/>
      <c r="L260" s="121"/>
      <c r="M260" s="121"/>
      <c r="N260" s="121"/>
    </row>
    <row r="261" spans="1:14" s="6" customFormat="1" x14ac:dyDescent="0.3">
      <c r="A261" s="103">
        <v>257</v>
      </c>
      <c r="B261" s="119"/>
      <c r="C261" s="120"/>
      <c r="D261" s="103" t="s">
        <v>66</v>
      </c>
      <c r="E261" s="103" t="s">
        <v>66</v>
      </c>
      <c r="F261" s="103" t="s">
        <v>66</v>
      </c>
      <c r="G261" s="106" t="e">
        <f>VLOOKUP(D261,'[3]000'!$F$19:$G$31,2,0)</f>
        <v>#N/A</v>
      </c>
      <c r="H261" s="121"/>
      <c r="I261" s="121"/>
      <c r="J261" s="121"/>
      <c r="K261" s="121"/>
      <c r="L261" s="121"/>
      <c r="M261" s="121"/>
      <c r="N261" s="121"/>
    </row>
    <row r="262" spans="1:14" s="6" customFormat="1" x14ac:dyDescent="0.3">
      <c r="A262" s="103">
        <v>258</v>
      </c>
      <c r="B262" s="119"/>
      <c r="C262" s="120"/>
      <c r="D262" s="103" t="s">
        <v>66</v>
      </c>
      <c r="E262" s="103" t="s">
        <v>66</v>
      </c>
      <c r="F262" s="103" t="s">
        <v>66</v>
      </c>
      <c r="G262" s="106" t="e">
        <f>VLOOKUP(D262,'[3]000'!$F$19:$G$31,2,0)</f>
        <v>#N/A</v>
      </c>
      <c r="H262" s="121"/>
      <c r="I262" s="121"/>
      <c r="J262" s="121"/>
      <c r="K262" s="121"/>
      <c r="L262" s="121"/>
      <c r="M262" s="121"/>
      <c r="N262" s="121"/>
    </row>
    <row r="263" spans="1:14" s="6" customFormat="1" x14ac:dyDescent="0.3">
      <c r="A263" s="103">
        <v>259</v>
      </c>
      <c r="B263" s="119"/>
      <c r="C263" s="120"/>
      <c r="D263" s="103" t="s">
        <v>66</v>
      </c>
      <c r="E263" s="103" t="s">
        <v>66</v>
      </c>
      <c r="F263" s="103" t="s">
        <v>66</v>
      </c>
      <c r="G263" s="106" t="e">
        <f>VLOOKUP(D263,'[3]000'!$F$19:$G$31,2,0)</f>
        <v>#N/A</v>
      </c>
      <c r="H263" s="121"/>
      <c r="I263" s="121"/>
      <c r="J263" s="121"/>
      <c r="K263" s="121"/>
      <c r="L263" s="121"/>
      <c r="M263" s="121"/>
      <c r="N263" s="121"/>
    </row>
    <row r="264" spans="1:14" s="6" customFormat="1" x14ac:dyDescent="0.3">
      <c r="A264" s="103">
        <v>260</v>
      </c>
      <c r="B264" s="119"/>
      <c r="C264" s="120"/>
      <c r="D264" s="103" t="s">
        <v>66</v>
      </c>
      <c r="E264" s="103" t="s">
        <v>66</v>
      </c>
      <c r="F264" s="103" t="s">
        <v>66</v>
      </c>
      <c r="G264" s="106" t="e">
        <f>VLOOKUP(D264,'[3]000'!$F$19:$G$31,2,0)</f>
        <v>#N/A</v>
      </c>
      <c r="H264" s="121"/>
      <c r="I264" s="121"/>
      <c r="J264" s="121"/>
      <c r="K264" s="121"/>
      <c r="L264" s="121"/>
      <c r="M264" s="121"/>
      <c r="N264" s="121"/>
    </row>
    <row r="265" spans="1:14" s="6" customFormat="1" x14ac:dyDescent="0.3">
      <c r="A265" s="103">
        <v>261</v>
      </c>
      <c r="B265" s="119"/>
      <c r="C265" s="120"/>
      <c r="D265" s="103" t="s">
        <v>66</v>
      </c>
      <c r="E265" s="103" t="s">
        <v>66</v>
      </c>
      <c r="F265" s="103" t="s">
        <v>66</v>
      </c>
      <c r="G265" s="106" t="e">
        <f>VLOOKUP(D265,'[3]000'!$F$19:$G$31,2,0)</f>
        <v>#N/A</v>
      </c>
      <c r="H265" s="121"/>
      <c r="I265" s="121"/>
      <c r="J265" s="121"/>
      <c r="K265" s="121"/>
      <c r="L265" s="121"/>
      <c r="M265" s="121"/>
      <c r="N265" s="121"/>
    </row>
    <row r="266" spans="1:14" s="6" customFormat="1" x14ac:dyDescent="0.3">
      <c r="A266" s="103">
        <v>262</v>
      </c>
      <c r="B266" s="119"/>
      <c r="C266" s="120"/>
      <c r="D266" s="103" t="s">
        <v>66</v>
      </c>
      <c r="E266" s="103" t="s">
        <v>66</v>
      </c>
      <c r="F266" s="103" t="s">
        <v>66</v>
      </c>
      <c r="G266" s="106" t="e">
        <f>VLOOKUP(D266,'[3]000'!$F$19:$G$31,2,0)</f>
        <v>#N/A</v>
      </c>
      <c r="H266" s="121"/>
      <c r="I266" s="121"/>
      <c r="J266" s="121"/>
      <c r="K266" s="121"/>
      <c r="L266" s="121"/>
      <c r="M266" s="121"/>
      <c r="N266" s="121"/>
    </row>
    <row r="267" spans="1:14" s="6" customFormat="1" x14ac:dyDescent="0.3">
      <c r="A267" s="103">
        <v>263</v>
      </c>
      <c r="B267" s="119"/>
      <c r="C267" s="120"/>
      <c r="D267" s="103" t="s">
        <v>66</v>
      </c>
      <c r="E267" s="103" t="s">
        <v>66</v>
      </c>
      <c r="F267" s="103" t="s">
        <v>66</v>
      </c>
      <c r="G267" s="106" t="e">
        <f>VLOOKUP(D267,'[3]000'!$F$19:$G$31,2,0)</f>
        <v>#N/A</v>
      </c>
      <c r="H267" s="121"/>
      <c r="I267" s="121"/>
      <c r="J267" s="121"/>
      <c r="K267" s="121"/>
      <c r="L267" s="121"/>
      <c r="M267" s="121"/>
      <c r="N267" s="121"/>
    </row>
    <row r="268" spans="1:14" s="6" customFormat="1" x14ac:dyDescent="0.3">
      <c r="A268" s="103">
        <v>264</v>
      </c>
      <c r="B268" s="119"/>
      <c r="C268" s="120"/>
      <c r="D268" s="103" t="s">
        <v>66</v>
      </c>
      <c r="E268" s="103" t="s">
        <v>66</v>
      </c>
      <c r="F268" s="103" t="s">
        <v>66</v>
      </c>
      <c r="G268" s="106" t="e">
        <f>VLOOKUP(D268,'[3]000'!$F$19:$G$31,2,0)</f>
        <v>#N/A</v>
      </c>
      <c r="H268" s="121"/>
      <c r="I268" s="121"/>
      <c r="J268" s="121"/>
      <c r="K268" s="121"/>
      <c r="L268" s="121"/>
      <c r="M268" s="121"/>
      <c r="N268" s="121"/>
    </row>
    <row r="269" spans="1:14" s="6" customFormat="1" x14ac:dyDescent="0.3">
      <c r="A269" s="103">
        <v>265</v>
      </c>
      <c r="B269" s="119"/>
      <c r="C269" s="120"/>
      <c r="D269" s="103" t="s">
        <v>66</v>
      </c>
      <c r="E269" s="103" t="s">
        <v>66</v>
      </c>
      <c r="F269" s="103" t="s">
        <v>66</v>
      </c>
      <c r="G269" s="106" t="e">
        <f>VLOOKUP(D269,'[3]000'!$F$19:$G$31,2,0)</f>
        <v>#N/A</v>
      </c>
      <c r="H269" s="121"/>
      <c r="I269" s="121"/>
      <c r="J269" s="121"/>
      <c r="K269" s="121"/>
      <c r="L269" s="121"/>
      <c r="M269" s="121"/>
      <c r="N269" s="121"/>
    </row>
    <row r="270" spans="1:14" s="6" customFormat="1" x14ac:dyDescent="0.3">
      <c r="A270" s="103">
        <v>266</v>
      </c>
      <c r="B270" s="119"/>
      <c r="C270" s="120"/>
      <c r="D270" s="103" t="s">
        <v>66</v>
      </c>
      <c r="E270" s="103" t="s">
        <v>66</v>
      </c>
      <c r="F270" s="103" t="s">
        <v>66</v>
      </c>
      <c r="G270" s="106" t="e">
        <f>VLOOKUP(D270,'[3]000'!$F$19:$G$31,2,0)</f>
        <v>#N/A</v>
      </c>
      <c r="H270" s="121"/>
      <c r="I270" s="121"/>
      <c r="J270" s="121"/>
      <c r="K270" s="121"/>
      <c r="L270" s="121"/>
      <c r="M270" s="121"/>
      <c r="N270" s="121"/>
    </row>
    <row r="271" spans="1:14" s="6" customFormat="1" x14ac:dyDescent="0.3">
      <c r="A271" s="103">
        <v>267</v>
      </c>
      <c r="B271" s="119"/>
      <c r="C271" s="120"/>
      <c r="D271" s="103" t="s">
        <v>66</v>
      </c>
      <c r="E271" s="103" t="s">
        <v>66</v>
      </c>
      <c r="F271" s="103" t="s">
        <v>66</v>
      </c>
      <c r="G271" s="106" t="e">
        <f>VLOOKUP(D271,'[3]000'!$F$19:$G$31,2,0)</f>
        <v>#N/A</v>
      </c>
      <c r="H271" s="121"/>
      <c r="I271" s="121"/>
      <c r="J271" s="121"/>
      <c r="K271" s="121"/>
      <c r="L271" s="121"/>
      <c r="M271" s="121"/>
      <c r="N271" s="121"/>
    </row>
    <row r="272" spans="1:14" s="6" customFormat="1" x14ac:dyDescent="0.3">
      <c r="A272" s="103">
        <v>268</v>
      </c>
      <c r="B272" s="119"/>
      <c r="C272" s="120"/>
      <c r="D272" s="103" t="s">
        <v>66</v>
      </c>
      <c r="E272" s="103" t="s">
        <v>66</v>
      </c>
      <c r="F272" s="103" t="s">
        <v>66</v>
      </c>
      <c r="G272" s="106" t="e">
        <f>VLOOKUP(D272,'[3]000'!$F$19:$G$31,2,0)</f>
        <v>#N/A</v>
      </c>
      <c r="H272" s="121"/>
      <c r="I272" s="121"/>
      <c r="J272" s="121"/>
      <c r="K272" s="121"/>
      <c r="L272" s="121"/>
      <c r="M272" s="121"/>
      <c r="N272" s="121"/>
    </row>
    <row r="273" spans="1:14" s="6" customFormat="1" x14ac:dyDescent="0.3">
      <c r="A273" s="103">
        <v>269</v>
      </c>
      <c r="B273" s="119"/>
      <c r="C273" s="120"/>
      <c r="D273" s="103" t="s">
        <v>66</v>
      </c>
      <c r="E273" s="103" t="s">
        <v>66</v>
      </c>
      <c r="F273" s="103" t="s">
        <v>66</v>
      </c>
      <c r="G273" s="106" t="e">
        <f>VLOOKUP(D273,'[3]000'!$F$19:$G$31,2,0)</f>
        <v>#N/A</v>
      </c>
      <c r="H273" s="121"/>
      <c r="I273" s="121"/>
      <c r="J273" s="121"/>
      <c r="K273" s="121"/>
      <c r="L273" s="121"/>
      <c r="M273" s="121"/>
      <c r="N273" s="121"/>
    </row>
    <row r="274" spans="1:14" s="6" customFormat="1" x14ac:dyDescent="0.3">
      <c r="A274" s="103">
        <v>270</v>
      </c>
      <c r="B274" s="119"/>
      <c r="C274" s="120"/>
      <c r="D274" s="103" t="s">
        <v>66</v>
      </c>
      <c r="E274" s="103" t="s">
        <v>66</v>
      </c>
      <c r="F274" s="103" t="s">
        <v>66</v>
      </c>
      <c r="G274" s="106" t="e">
        <f>VLOOKUP(D274,'[3]000'!$F$19:$G$31,2,0)</f>
        <v>#N/A</v>
      </c>
      <c r="H274" s="121"/>
      <c r="I274" s="121"/>
      <c r="J274" s="121"/>
      <c r="K274" s="121"/>
      <c r="L274" s="121"/>
      <c r="M274" s="121"/>
      <c r="N274" s="121"/>
    </row>
    <row r="275" spans="1:14" s="6" customFormat="1" x14ac:dyDescent="0.3">
      <c r="A275" s="103">
        <v>271</v>
      </c>
      <c r="B275" s="119"/>
      <c r="C275" s="120"/>
      <c r="D275" s="103" t="s">
        <v>66</v>
      </c>
      <c r="E275" s="103" t="s">
        <v>66</v>
      </c>
      <c r="F275" s="103" t="s">
        <v>66</v>
      </c>
      <c r="G275" s="106" t="e">
        <f>VLOOKUP(D275,'[3]000'!$F$19:$G$31,2,0)</f>
        <v>#N/A</v>
      </c>
      <c r="H275" s="121"/>
      <c r="I275" s="121"/>
      <c r="J275" s="121"/>
      <c r="K275" s="121"/>
      <c r="L275" s="121"/>
      <c r="M275" s="121"/>
      <c r="N275" s="121"/>
    </row>
    <row r="276" spans="1:14" s="6" customFormat="1" x14ac:dyDescent="0.3">
      <c r="A276" s="103">
        <v>272</v>
      </c>
      <c r="B276" s="119"/>
      <c r="C276" s="120"/>
      <c r="D276" s="103" t="s">
        <v>66</v>
      </c>
      <c r="E276" s="103" t="s">
        <v>66</v>
      </c>
      <c r="F276" s="103" t="s">
        <v>66</v>
      </c>
      <c r="G276" s="106" t="e">
        <f>VLOOKUP(D276,'[3]000'!$F$19:$G$31,2,0)</f>
        <v>#N/A</v>
      </c>
      <c r="H276" s="121"/>
      <c r="I276" s="121"/>
      <c r="J276" s="121"/>
      <c r="K276" s="121"/>
      <c r="L276" s="121"/>
      <c r="M276" s="121"/>
      <c r="N276" s="121"/>
    </row>
    <row r="277" spans="1:14" s="6" customFormat="1" x14ac:dyDescent="0.3">
      <c r="A277" s="103">
        <v>273</v>
      </c>
      <c r="B277" s="119"/>
      <c r="C277" s="120"/>
      <c r="D277" s="103" t="s">
        <v>66</v>
      </c>
      <c r="E277" s="103" t="s">
        <v>66</v>
      </c>
      <c r="F277" s="103" t="s">
        <v>66</v>
      </c>
      <c r="G277" s="106" t="e">
        <f>VLOOKUP(D277,'[3]000'!$F$19:$G$31,2,0)</f>
        <v>#N/A</v>
      </c>
      <c r="H277" s="121"/>
      <c r="I277" s="121"/>
      <c r="J277" s="121"/>
      <c r="K277" s="121"/>
      <c r="L277" s="121"/>
      <c r="M277" s="121"/>
      <c r="N277" s="121"/>
    </row>
    <row r="278" spans="1:14" s="6" customFormat="1" x14ac:dyDescent="0.3">
      <c r="A278" s="103">
        <v>274</v>
      </c>
      <c r="B278" s="119"/>
      <c r="C278" s="120"/>
      <c r="D278" s="103" t="s">
        <v>66</v>
      </c>
      <c r="E278" s="103" t="s">
        <v>66</v>
      </c>
      <c r="F278" s="103" t="s">
        <v>66</v>
      </c>
      <c r="G278" s="106" t="e">
        <f>VLOOKUP(D278,'[3]000'!$F$19:$G$31,2,0)</f>
        <v>#N/A</v>
      </c>
      <c r="H278" s="121"/>
      <c r="I278" s="121"/>
      <c r="J278" s="121"/>
      <c r="K278" s="121"/>
      <c r="L278" s="121"/>
      <c r="M278" s="121"/>
      <c r="N278" s="121"/>
    </row>
    <row r="279" spans="1:14" s="6" customFormat="1" x14ac:dyDescent="0.3">
      <c r="A279" s="103">
        <v>275</v>
      </c>
      <c r="B279" s="119"/>
      <c r="C279" s="120"/>
      <c r="D279" s="103" t="s">
        <v>66</v>
      </c>
      <c r="E279" s="103" t="s">
        <v>66</v>
      </c>
      <c r="F279" s="103" t="s">
        <v>66</v>
      </c>
      <c r="G279" s="106" t="e">
        <f>VLOOKUP(D279,'[3]000'!$F$19:$G$31,2,0)</f>
        <v>#N/A</v>
      </c>
      <c r="H279" s="121"/>
      <c r="I279" s="121"/>
      <c r="J279" s="121"/>
      <c r="K279" s="121"/>
      <c r="L279" s="121"/>
      <c r="M279" s="121"/>
      <c r="N279" s="121"/>
    </row>
    <row r="280" spans="1:14" s="6" customFormat="1" x14ac:dyDescent="0.3">
      <c r="A280" s="103">
        <v>276</v>
      </c>
      <c r="B280" s="119"/>
      <c r="C280" s="120"/>
      <c r="D280" s="103" t="s">
        <v>66</v>
      </c>
      <c r="E280" s="103" t="s">
        <v>66</v>
      </c>
      <c r="F280" s="103" t="s">
        <v>66</v>
      </c>
      <c r="G280" s="106" t="e">
        <f>VLOOKUP(D280,'[3]000'!$F$19:$G$31,2,0)</f>
        <v>#N/A</v>
      </c>
      <c r="H280" s="121"/>
      <c r="I280" s="121"/>
      <c r="J280" s="121"/>
      <c r="K280" s="121"/>
      <c r="L280" s="121"/>
      <c r="M280" s="121"/>
      <c r="N280" s="121"/>
    </row>
    <row r="281" spans="1:14" s="6" customFormat="1" x14ac:dyDescent="0.3">
      <c r="A281" s="103">
        <v>277</v>
      </c>
      <c r="B281" s="119"/>
      <c r="C281" s="120"/>
      <c r="D281" s="103" t="s">
        <v>66</v>
      </c>
      <c r="E281" s="103" t="s">
        <v>66</v>
      </c>
      <c r="F281" s="103" t="s">
        <v>66</v>
      </c>
      <c r="G281" s="106" t="e">
        <f>VLOOKUP(D281,'[3]000'!$F$19:$G$31,2,0)</f>
        <v>#N/A</v>
      </c>
      <c r="H281" s="121"/>
      <c r="I281" s="121"/>
      <c r="J281" s="121"/>
      <c r="K281" s="121"/>
      <c r="L281" s="121"/>
      <c r="M281" s="121"/>
      <c r="N281" s="121"/>
    </row>
    <row r="282" spans="1:14" s="6" customFormat="1" x14ac:dyDescent="0.3">
      <c r="A282" s="103">
        <v>278</v>
      </c>
      <c r="B282" s="119"/>
      <c r="C282" s="120"/>
      <c r="D282" s="103" t="s">
        <v>66</v>
      </c>
      <c r="E282" s="103" t="s">
        <v>66</v>
      </c>
      <c r="F282" s="103" t="s">
        <v>66</v>
      </c>
      <c r="G282" s="106" t="e">
        <f>VLOOKUP(D282,'[3]000'!$F$19:$G$31,2,0)</f>
        <v>#N/A</v>
      </c>
      <c r="H282" s="121"/>
      <c r="I282" s="121"/>
      <c r="J282" s="121"/>
      <c r="K282" s="121"/>
      <c r="L282" s="121"/>
      <c r="M282" s="121"/>
      <c r="N282" s="121"/>
    </row>
    <row r="283" spans="1:14" s="6" customFormat="1" x14ac:dyDescent="0.3">
      <c r="A283" s="103">
        <v>279</v>
      </c>
      <c r="B283" s="119"/>
      <c r="C283" s="120"/>
      <c r="D283" s="103" t="s">
        <v>66</v>
      </c>
      <c r="E283" s="103" t="s">
        <v>66</v>
      </c>
      <c r="F283" s="103" t="s">
        <v>66</v>
      </c>
      <c r="G283" s="106" t="e">
        <f>VLOOKUP(D283,'[3]000'!$F$19:$G$31,2,0)</f>
        <v>#N/A</v>
      </c>
      <c r="H283" s="121"/>
      <c r="I283" s="121"/>
      <c r="J283" s="121"/>
      <c r="K283" s="121"/>
      <c r="L283" s="121"/>
      <c r="M283" s="121"/>
      <c r="N283" s="121"/>
    </row>
    <row r="284" spans="1:14" s="6" customFormat="1" x14ac:dyDescent="0.3">
      <c r="A284" s="103">
        <v>280</v>
      </c>
      <c r="B284" s="119"/>
      <c r="C284" s="120"/>
      <c r="D284" s="103" t="s">
        <v>66</v>
      </c>
      <c r="E284" s="103" t="s">
        <v>66</v>
      </c>
      <c r="F284" s="103" t="s">
        <v>66</v>
      </c>
      <c r="G284" s="106" t="e">
        <f>VLOOKUP(D284,'[3]000'!$F$19:$G$31,2,0)</f>
        <v>#N/A</v>
      </c>
      <c r="H284" s="121"/>
      <c r="I284" s="121"/>
      <c r="J284" s="121"/>
      <c r="K284" s="121"/>
      <c r="L284" s="121"/>
      <c r="M284" s="121"/>
      <c r="N284" s="121"/>
    </row>
    <row r="285" spans="1:14" s="6" customFormat="1" x14ac:dyDescent="0.3">
      <c r="A285" s="103">
        <v>281</v>
      </c>
      <c r="B285" s="119"/>
      <c r="C285" s="120"/>
      <c r="D285" s="103" t="s">
        <v>66</v>
      </c>
      <c r="E285" s="103" t="s">
        <v>66</v>
      </c>
      <c r="F285" s="103" t="s">
        <v>66</v>
      </c>
      <c r="G285" s="106" t="e">
        <f>VLOOKUP(D285,'[3]000'!$F$19:$G$31,2,0)</f>
        <v>#N/A</v>
      </c>
      <c r="H285" s="121"/>
      <c r="I285" s="121"/>
      <c r="J285" s="121"/>
      <c r="K285" s="121"/>
      <c r="L285" s="121"/>
      <c r="M285" s="121"/>
      <c r="N285" s="121"/>
    </row>
    <row r="286" spans="1:14" s="6" customFormat="1" x14ac:dyDescent="0.3">
      <c r="A286" s="103">
        <v>282</v>
      </c>
      <c r="B286" s="119"/>
      <c r="C286" s="120"/>
      <c r="D286" s="103" t="s">
        <v>66</v>
      </c>
      <c r="E286" s="103" t="s">
        <v>66</v>
      </c>
      <c r="F286" s="103" t="s">
        <v>66</v>
      </c>
      <c r="G286" s="106" t="e">
        <f>VLOOKUP(D286,'[3]000'!$F$19:$G$31,2,0)</f>
        <v>#N/A</v>
      </c>
      <c r="H286" s="121"/>
      <c r="I286" s="121"/>
      <c r="J286" s="121"/>
      <c r="K286" s="121"/>
      <c r="L286" s="121"/>
      <c r="M286" s="121"/>
      <c r="N286" s="121"/>
    </row>
    <row r="287" spans="1:14" s="6" customFormat="1" x14ac:dyDescent="0.3">
      <c r="A287" s="103">
        <v>283</v>
      </c>
      <c r="B287" s="119"/>
      <c r="C287" s="120"/>
      <c r="D287" s="103" t="s">
        <v>66</v>
      </c>
      <c r="E287" s="103" t="s">
        <v>66</v>
      </c>
      <c r="F287" s="103" t="s">
        <v>66</v>
      </c>
      <c r="G287" s="106" t="e">
        <f>VLOOKUP(D287,'[3]000'!$F$19:$G$31,2,0)</f>
        <v>#N/A</v>
      </c>
      <c r="H287" s="121"/>
      <c r="I287" s="121"/>
      <c r="J287" s="121"/>
      <c r="K287" s="121"/>
      <c r="L287" s="121"/>
      <c r="M287" s="121"/>
      <c r="N287" s="121"/>
    </row>
    <row r="288" spans="1:14" s="6" customFormat="1" x14ac:dyDescent="0.3">
      <c r="A288" s="103">
        <v>284</v>
      </c>
      <c r="B288" s="119"/>
      <c r="C288" s="120"/>
      <c r="D288" s="103" t="s">
        <v>66</v>
      </c>
      <c r="E288" s="103" t="s">
        <v>66</v>
      </c>
      <c r="F288" s="103" t="s">
        <v>66</v>
      </c>
      <c r="G288" s="106" t="e">
        <f>VLOOKUP(D288,'[3]000'!$F$19:$G$31,2,0)</f>
        <v>#N/A</v>
      </c>
      <c r="H288" s="121"/>
      <c r="I288" s="121"/>
      <c r="J288" s="121"/>
      <c r="K288" s="121"/>
      <c r="L288" s="121"/>
      <c r="M288" s="121"/>
      <c r="N288" s="121"/>
    </row>
    <row r="289" spans="1:14" s="6" customFormat="1" x14ac:dyDescent="0.3">
      <c r="A289" s="103">
        <v>285</v>
      </c>
      <c r="B289" s="119"/>
      <c r="C289" s="120"/>
      <c r="D289" s="103" t="s">
        <v>66</v>
      </c>
      <c r="E289" s="103" t="s">
        <v>66</v>
      </c>
      <c r="F289" s="103" t="s">
        <v>66</v>
      </c>
      <c r="G289" s="106" t="e">
        <f>VLOOKUP(D289,'[3]000'!$F$19:$G$31,2,0)</f>
        <v>#N/A</v>
      </c>
      <c r="H289" s="121"/>
      <c r="I289" s="121"/>
      <c r="J289" s="121"/>
      <c r="K289" s="121"/>
      <c r="L289" s="121"/>
      <c r="M289" s="121"/>
      <c r="N289" s="121"/>
    </row>
    <row r="290" spans="1:14" s="6" customFormat="1" x14ac:dyDescent="0.3">
      <c r="A290" s="103">
        <v>286</v>
      </c>
      <c r="B290" s="119"/>
      <c r="C290" s="120"/>
      <c r="D290" s="103" t="s">
        <v>66</v>
      </c>
      <c r="E290" s="103" t="s">
        <v>66</v>
      </c>
      <c r="F290" s="103" t="s">
        <v>66</v>
      </c>
      <c r="G290" s="106" t="e">
        <f>VLOOKUP(D290,'[3]000'!$F$19:$G$31,2,0)</f>
        <v>#N/A</v>
      </c>
      <c r="H290" s="121"/>
      <c r="I290" s="121"/>
      <c r="J290" s="121"/>
      <c r="K290" s="121"/>
      <c r="L290" s="121"/>
      <c r="M290" s="121"/>
      <c r="N290" s="121"/>
    </row>
    <row r="291" spans="1:14" s="6" customFormat="1" x14ac:dyDescent="0.3">
      <c r="A291" s="103">
        <v>287</v>
      </c>
      <c r="B291" s="119"/>
      <c r="C291" s="120"/>
      <c r="D291" s="103" t="s">
        <v>66</v>
      </c>
      <c r="E291" s="103" t="s">
        <v>66</v>
      </c>
      <c r="F291" s="103" t="s">
        <v>66</v>
      </c>
      <c r="G291" s="106" t="e">
        <f>VLOOKUP(D291,'[3]000'!$F$19:$G$31,2,0)</f>
        <v>#N/A</v>
      </c>
      <c r="H291" s="121"/>
      <c r="I291" s="121"/>
      <c r="J291" s="121"/>
      <c r="K291" s="121"/>
      <c r="L291" s="121"/>
      <c r="M291" s="121"/>
      <c r="N291" s="121"/>
    </row>
    <row r="292" spans="1:14" s="6" customFormat="1" x14ac:dyDescent="0.3">
      <c r="A292" s="103">
        <v>288</v>
      </c>
      <c r="B292" s="119"/>
      <c r="C292" s="120"/>
      <c r="D292" s="103" t="s">
        <v>66</v>
      </c>
      <c r="E292" s="103" t="s">
        <v>66</v>
      </c>
      <c r="F292" s="103" t="s">
        <v>66</v>
      </c>
      <c r="G292" s="106" t="e">
        <f>VLOOKUP(D292,'[3]000'!$F$19:$G$31,2,0)</f>
        <v>#N/A</v>
      </c>
      <c r="H292" s="121"/>
      <c r="I292" s="121"/>
      <c r="J292" s="121"/>
      <c r="K292" s="121"/>
      <c r="L292" s="121"/>
      <c r="M292" s="121"/>
      <c r="N292" s="121"/>
    </row>
    <row r="293" spans="1:14" s="6" customFormat="1" x14ac:dyDescent="0.3">
      <c r="A293" s="103">
        <v>289</v>
      </c>
      <c r="B293" s="119"/>
      <c r="C293" s="120"/>
      <c r="D293" s="103" t="s">
        <v>66</v>
      </c>
      <c r="E293" s="103" t="s">
        <v>66</v>
      </c>
      <c r="F293" s="103" t="s">
        <v>66</v>
      </c>
      <c r="G293" s="106" t="e">
        <f>VLOOKUP(D293,'[3]000'!$F$19:$G$31,2,0)</f>
        <v>#N/A</v>
      </c>
      <c r="H293" s="121"/>
      <c r="I293" s="121"/>
      <c r="J293" s="121"/>
      <c r="K293" s="121"/>
      <c r="L293" s="121"/>
      <c r="M293" s="121"/>
      <c r="N293" s="121"/>
    </row>
    <row r="294" spans="1:14" s="6" customFormat="1" x14ac:dyDescent="0.3">
      <c r="A294" s="103">
        <v>290</v>
      </c>
      <c r="B294" s="119"/>
      <c r="C294" s="120"/>
      <c r="D294" s="103" t="s">
        <v>66</v>
      </c>
      <c r="E294" s="103" t="s">
        <v>66</v>
      </c>
      <c r="F294" s="103" t="s">
        <v>66</v>
      </c>
      <c r="G294" s="106" t="e">
        <f>VLOOKUP(D294,'[3]000'!$F$19:$G$31,2,0)</f>
        <v>#N/A</v>
      </c>
      <c r="H294" s="121"/>
      <c r="I294" s="121"/>
      <c r="J294" s="121"/>
      <c r="K294" s="121"/>
      <c r="L294" s="121"/>
      <c r="M294" s="121"/>
      <c r="N294" s="121"/>
    </row>
    <row r="295" spans="1:14" s="6" customFormat="1" x14ac:dyDescent="0.3">
      <c r="A295" s="103">
        <v>291</v>
      </c>
      <c r="B295" s="119"/>
      <c r="C295" s="120"/>
      <c r="D295" s="103" t="s">
        <v>66</v>
      </c>
      <c r="E295" s="103" t="s">
        <v>66</v>
      </c>
      <c r="F295" s="103" t="s">
        <v>66</v>
      </c>
      <c r="G295" s="106" t="e">
        <f>VLOOKUP(D295,'[3]000'!$F$19:$G$31,2,0)</f>
        <v>#N/A</v>
      </c>
      <c r="H295" s="121"/>
      <c r="I295" s="121"/>
      <c r="J295" s="121"/>
      <c r="K295" s="121"/>
      <c r="L295" s="121"/>
      <c r="M295" s="121"/>
      <c r="N295" s="121"/>
    </row>
    <row r="296" spans="1:14" s="6" customFormat="1" x14ac:dyDescent="0.3">
      <c r="A296" s="103">
        <v>292</v>
      </c>
      <c r="B296" s="119"/>
      <c r="C296" s="120"/>
      <c r="D296" s="103" t="s">
        <v>66</v>
      </c>
      <c r="E296" s="103" t="s">
        <v>66</v>
      </c>
      <c r="F296" s="103" t="s">
        <v>66</v>
      </c>
      <c r="G296" s="106" t="e">
        <f>VLOOKUP(D296,'[3]000'!$F$19:$G$31,2,0)</f>
        <v>#N/A</v>
      </c>
      <c r="H296" s="121"/>
      <c r="I296" s="121"/>
      <c r="J296" s="121"/>
      <c r="K296" s="121"/>
      <c r="L296" s="121"/>
      <c r="M296" s="121"/>
      <c r="N296" s="121"/>
    </row>
    <row r="297" spans="1:14" s="6" customFormat="1" x14ac:dyDescent="0.3">
      <c r="A297" s="103">
        <v>293</v>
      </c>
      <c r="B297" s="119"/>
      <c r="C297" s="120"/>
      <c r="D297" s="103" t="s">
        <v>66</v>
      </c>
      <c r="E297" s="103" t="s">
        <v>66</v>
      </c>
      <c r="F297" s="103" t="s">
        <v>66</v>
      </c>
      <c r="G297" s="106" t="e">
        <f>VLOOKUP(D297,'[3]000'!$F$19:$G$31,2,0)</f>
        <v>#N/A</v>
      </c>
      <c r="H297" s="121"/>
      <c r="I297" s="121"/>
      <c r="J297" s="121"/>
      <c r="K297" s="121"/>
      <c r="L297" s="121"/>
      <c r="M297" s="121"/>
      <c r="N297" s="121"/>
    </row>
    <row r="298" spans="1:14" s="6" customFormat="1" x14ac:dyDescent="0.3">
      <c r="A298" s="103">
        <v>294</v>
      </c>
      <c r="B298" s="119"/>
      <c r="C298" s="120"/>
      <c r="D298" s="103" t="s">
        <v>66</v>
      </c>
      <c r="E298" s="103" t="s">
        <v>66</v>
      </c>
      <c r="F298" s="103" t="s">
        <v>66</v>
      </c>
      <c r="G298" s="106" t="e">
        <f>VLOOKUP(D298,'[3]000'!$F$19:$G$31,2,0)</f>
        <v>#N/A</v>
      </c>
      <c r="H298" s="121"/>
      <c r="I298" s="121"/>
      <c r="J298" s="121"/>
      <c r="K298" s="121"/>
      <c r="L298" s="121"/>
      <c r="M298" s="121"/>
      <c r="N298" s="121"/>
    </row>
    <row r="299" spans="1:14" s="6" customFormat="1" x14ac:dyDescent="0.3">
      <c r="A299" s="103">
        <v>295</v>
      </c>
      <c r="B299" s="119"/>
      <c r="C299" s="120"/>
      <c r="D299" s="103" t="s">
        <v>66</v>
      </c>
      <c r="E299" s="103" t="s">
        <v>66</v>
      </c>
      <c r="F299" s="103" t="s">
        <v>66</v>
      </c>
      <c r="G299" s="106" t="e">
        <f>VLOOKUP(D299,'[3]000'!$F$19:$G$31,2,0)</f>
        <v>#N/A</v>
      </c>
      <c r="H299" s="121"/>
      <c r="I299" s="121"/>
      <c r="J299" s="121"/>
      <c r="K299" s="121"/>
      <c r="L299" s="121"/>
      <c r="M299" s="121"/>
      <c r="N299" s="121"/>
    </row>
    <row r="300" spans="1:14" s="6" customFormat="1" x14ac:dyDescent="0.3">
      <c r="A300" s="103">
        <v>296</v>
      </c>
      <c r="B300" s="119"/>
      <c r="C300" s="120"/>
      <c r="D300" s="103" t="s">
        <v>66</v>
      </c>
      <c r="E300" s="103" t="s">
        <v>66</v>
      </c>
      <c r="F300" s="103" t="s">
        <v>66</v>
      </c>
      <c r="G300" s="106" t="e">
        <f>VLOOKUP(D300,'[3]000'!$F$19:$G$31,2,0)</f>
        <v>#N/A</v>
      </c>
      <c r="H300" s="121"/>
      <c r="I300" s="121"/>
      <c r="J300" s="121"/>
      <c r="K300" s="121"/>
      <c r="L300" s="121"/>
      <c r="M300" s="121"/>
      <c r="N300" s="121"/>
    </row>
    <row r="301" spans="1:14" s="6" customFormat="1" x14ac:dyDescent="0.3">
      <c r="A301" s="103">
        <v>297</v>
      </c>
      <c r="B301" s="119"/>
      <c r="C301" s="120"/>
      <c r="D301" s="103" t="s">
        <v>66</v>
      </c>
      <c r="E301" s="103" t="s">
        <v>66</v>
      </c>
      <c r="F301" s="103" t="s">
        <v>66</v>
      </c>
      <c r="G301" s="106" t="e">
        <f>VLOOKUP(D301,'[3]000'!$F$19:$G$31,2,0)</f>
        <v>#N/A</v>
      </c>
      <c r="H301" s="121"/>
      <c r="I301" s="121"/>
      <c r="J301" s="121"/>
      <c r="K301" s="121"/>
      <c r="L301" s="121"/>
      <c r="M301" s="121"/>
      <c r="N301" s="121"/>
    </row>
    <row r="302" spans="1:14" s="6" customFormat="1" x14ac:dyDescent="0.3">
      <c r="A302" s="103">
        <v>298</v>
      </c>
      <c r="B302" s="119"/>
      <c r="C302" s="120"/>
      <c r="D302" s="103" t="s">
        <v>66</v>
      </c>
      <c r="E302" s="103" t="s">
        <v>66</v>
      </c>
      <c r="F302" s="103" t="s">
        <v>66</v>
      </c>
      <c r="G302" s="106" t="e">
        <f>VLOOKUP(D302,'[3]000'!$F$19:$G$31,2,0)</f>
        <v>#N/A</v>
      </c>
      <c r="H302" s="121"/>
      <c r="I302" s="121"/>
      <c r="J302" s="121"/>
      <c r="K302" s="121"/>
      <c r="L302" s="121"/>
      <c r="M302" s="121"/>
      <c r="N302" s="121"/>
    </row>
    <row r="303" spans="1:14" s="6" customFormat="1" x14ac:dyDescent="0.3">
      <c r="A303" s="103">
        <v>299</v>
      </c>
      <c r="B303" s="119"/>
      <c r="C303" s="120"/>
      <c r="D303" s="103" t="s">
        <v>66</v>
      </c>
      <c r="E303" s="103" t="s">
        <v>66</v>
      </c>
      <c r="F303" s="103" t="s">
        <v>66</v>
      </c>
      <c r="G303" s="106" t="e">
        <f>VLOOKUP(D303,'[3]000'!$F$19:$G$31,2,0)</f>
        <v>#N/A</v>
      </c>
      <c r="H303" s="121"/>
      <c r="I303" s="121"/>
      <c r="J303" s="121"/>
      <c r="K303" s="121"/>
      <c r="L303" s="121"/>
      <c r="M303" s="121"/>
      <c r="N303" s="121"/>
    </row>
    <row r="304" spans="1:14" s="6" customFormat="1" x14ac:dyDescent="0.3">
      <c r="A304" s="103">
        <v>300</v>
      </c>
      <c r="B304" s="119"/>
      <c r="C304" s="120"/>
      <c r="D304" s="103" t="s">
        <v>66</v>
      </c>
      <c r="E304" s="103" t="s">
        <v>66</v>
      </c>
      <c r="F304" s="103" t="s">
        <v>66</v>
      </c>
      <c r="G304" s="106" t="e">
        <f>VLOOKUP(D304,'[3]000'!$F$19:$G$31,2,0)</f>
        <v>#N/A</v>
      </c>
      <c r="H304" s="121"/>
      <c r="I304" s="121"/>
      <c r="J304" s="121"/>
      <c r="K304" s="121"/>
      <c r="L304" s="121"/>
      <c r="M304" s="121"/>
      <c r="N304" s="121"/>
    </row>
    <row r="305" spans="1:14" s="6" customFormat="1" x14ac:dyDescent="0.3">
      <c r="A305" s="103">
        <v>301</v>
      </c>
      <c r="B305" s="119"/>
      <c r="C305" s="120"/>
      <c r="D305" s="103" t="s">
        <v>66</v>
      </c>
      <c r="E305" s="103" t="s">
        <v>66</v>
      </c>
      <c r="F305" s="103" t="s">
        <v>66</v>
      </c>
      <c r="G305" s="106" t="e">
        <f>VLOOKUP(D305,'[3]000'!$F$19:$G$31,2,0)</f>
        <v>#N/A</v>
      </c>
      <c r="H305" s="121"/>
      <c r="I305" s="121"/>
      <c r="J305" s="121"/>
      <c r="K305" s="121"/>
      <c r="L305" s="121"/>
      <c r="M305" s="121"/>
      <c r="N305" s="121"/>
    </row>
    <row r="306" spans="1:14" s="6" customFormat="1" x14ac:dyDescent="0.3">
      <c r="A306" s="103">
        <v>302</v>
      </c>
      <c r="B306" s="119"/>
      <c r="C306" s="120"/>
      <c r="D306" s="103" t="s">
        <v>66</v>
      </c>
      <c r="E306" s="103" t="s">
        <v>66</v>
      </c>
      <c r="F306" s="103" t="s">
        <v>66</v>
      </c>
      <c r="G306" s="106" t="e">
        <f>VLOOKUP(D306,'[3]000'!$F$19:$G$31,2,0)</f>
        <v>#N/A</v>
      </c>
      <c r="H306" s="121"/>
      <c r="I306" s="121"/>
      <c r="J306" s="121"/>
      <c r="K306" s="121"/>
      <c r="L306" s="121"/>
      <c r="M306" s="121"/>
      <c r="N306" s="121"/>
    </row>
    <row r="307" spans="1:14" s="6" customFormat="1" x14ac:dyDescent="0.3">
      <c r="A307" s="103">
        <v>303</v>
      </c>
      <c r="B307" s="119"/>
      <c r="C307" s="120"/>
      <c r="D307" s="103" t="s">
        <v>66</v>
      </c>
      <c r="E307" s="103" t="s">
        <v>66</v>
      </c>
      <c r="F307" s="103" t="s">
        <v>66</v>
      </c>
      <c r="G307" s="106" t="e">
        <f>VLOOKUP(D307,'[3]000'!$F$19:$G$31,2,0)</f>
        <v>#N/A</v>
      </c>
      <c r="H307" s="121"/>
      <c r="I307" s="121"/>
      <c r="J307" s="121"/>
      <c r="K307" s="121"/>
      <c r="L307" s="121"/>
      <c r="M307" s="121"/>
      <c r="N307" s="121"/>
    </row>
    <row r="308" spans="1:14" s="6" customFormat="1" x14ac:dyDescent="0.3">
      <c r="A308" s="103">
        <v>304</v>
      </c>
      <c r="B308" s="119"/>
      <c r="C308" s="120"/>
      <c r="D308" s="103" t="s">
        <v>66</v>
      </c>
      <c r="E308" s="103" t="s">
        <v>66</v>
      </c>
      <c r="F308" s="103" t="s">
        <v>66</v>
      </c>
      <c r="G308" s="106" t="e">
        <f>VLOOKUP(D308,'[3]000'!$F$19:$G$31,2,0)</f>
        <v>#N/A</v>
      </c>
      <c r="H308" s="121"/>
      <c r="I308" s="121"/>
      <c r="J308" s="121"/>
      <c r="K308" s="121"/>
      <c r="L308" s="121"/>
      <c r="M308" s="121"/>
      <c r="N308" s="121"/>
    </row>
    <row r="309" spans="1:14" s="6" customFormat="1" x14ac:dyDescent="0.3">
      <c r="A309" s="103">
        <v>305</v>
      </c>
      <c r="B309" s="119"/>
      <c r="C309" s="120"/>
      <c r="D309" s="103" t="s">
        <v>66</v>
      </c>
      <c r="E309" s="103" t="s">
        <v>66</v>
      </c>
      <c r="F309" s="103" t="s">
        <v>66</v>
      </c>
      <c r="G309" s="106" t="e">
        <f>VLOOKUP(D309,'[3]000'!$F$19:$G$31,2,0)</f>
        <v>#N/A</v>
      </c>
      <c r="H309" s="121"/>
      <c r="I309" s="121"/>
      <c r="J309" s="121"/>
      <c r="K309" s="121"/>
      <c r="L309" s="121"/>
      <c r="M309" s="121"/>
      <c r="N309" s="121"/>
    </row>
    <row r="310" spans="1:14" s="6" customFormat="1" x14ac:dyDescent="0.3">
      <c r="A310" s="103">
        <v>306</v>
      </c>
      <c r="B310" s="119"/>
      <c r="C310" s="120"/>
      <c r="D310" s="103" t="s">
        <v>66</v>
      </c>
      <c r="E310" s="103" t="s">
        <v>66</v>
      </c>
      <c r="F310" s="103" t="s">
        <v>66</v>
      </c>
      <c r="G310" s="106" t="e">
        <f>VLOOKUP(D310,'[3]000'!$F$19:$G$31,2,0)</f>
        <v>#N/A</v>
      </c>
      <c r="H310" s="121"/>
      <c r="I310" s="121"/>
      <c r="J310" s="121"/>
      <c r="K310" s="121"/>
      <c r="L310" s="121"/>
      <c r="M310" s="121"/>
      <c r="N310" s="121"/>
    </row>
    <row r="311" spans="1:14" s="6" customFormat="1" x14ac:dyDescent="0.3"/>
    <row r="312" spans="1:14" s="6" customFormat="1" x14ac:dyDescent="0.3"/>
    <row r="313" spans="1:14" s="6" customFormat="1" x14ac:dyDescent="0.3"/>
    <row r="314" spans="1:14" s="6" customFormat="1" x14ac:dyDescent="0.3"/>
    <row r="315" spans="1:14" s="6" customFormat="1" x14ac:dyDescent="0.3"/>
    <row r="316" spans="1:14" s="6" customFormat="1" x14ac:dyDescent="0.3"/>
    <row r="317" spans="1:14" s="6" customFormat="1" x14ac:dyDescent="0.3"/>
    <row r="318" spans="1:14" s="6" customFormat="1" x14ac:dyDescent="0.3"/>
    <row r="319" spans="1:14" s="6" customFormat="1" x14ac:dyDescent="0.3"/>
    <row r="320" spans="1:14" s="6" customFormat="1" x14ac:dyDescent="0.3"/>
    <row r="321" s="6" customFormat="1" x14ac:dyDescent="0.3"/>
    <row r="322" s="6" customFormat="1" x14ac:dyDescent="0.3"/>
    <row r="323" s="6" customFormat="1" x14ac:dyDescent="0.3"/>
    <row r="324" s="6" customFormat="1" x14ac:dyDescent="0.3"/>
    <row r="325" s="6" customFormat="1" x14ac:dyDescent="0.3"/>
    <row r="326" s="6" customFormat="1" x14ac:dyDescent="0.3"/>
    <row r="327" s="6" customFormat="1" x14ac:dyDescent="0.3"/>
    <row r="328" s="6" customFormat="1" x14ac:dyDescent="0.3"/>
    <row r="329" s="6" customFormat="1" x14ac:dyDescent="0.3"/>
    <row r="330" s="6" customFormat="1" x14ac:dyDescent="0.3"/>
    <row r="331" s="6" customFormat="1" x14ac:dyDescent="0.3"/>
  </sheetData>
  <mergeCells count="292">
    <mergeCell ref="B307:C307"/>
    <mergeCell ref="B308:C308"/>
    <mergeCell ref="B309:C309"/>
    <mergeCell ref="B310:C310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191:C191"/>
    <mergeCell ref="B192:C192"/>
    <mergeCell ref="B193:C193"/>
    <mergeCell ref="B194:C194"/>
    <mergeCell ref="B195:C195"/>
    <mergeCell ref="B216:C21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A3"/>
    <mergeCell ref="C1:I1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0C14A-1D59-4DC5-970E-B3AEF23001A2}">
  <dimension ref="A1:G282"/>
  <sheetViews>
    <sheetView topLeftCell="A186" zoomScale="80" zoomScaleNormal="80" workbookViewId="0">
      <selection activeCell="V14" sqref="V14"/>
    </sheetView>
  </sheetViews>
  <sheetFormatPr defaultColWidth="9" defaultRowHeight="24" x14ac:dyDescent="0.8"/>
  <cols>
    <col min="1" max="1" width="8.08203125" style="213" customWidth="1"/>
    <col min="2" max="2" width="13.25" style="214" customWidth="1"/>
    <col min="3" max="3" width="16.58203125" style="214" customWidth="1"/>
    <col min="4" max="4" width="26.75" style="156" customWidth="1"/>
    <col min="5" max="5" width="29.08203125" style="214" customWidth="1"/>
    <col min="6" max="6" width="22.75" style="214" customWidth="1"/>
    <col min="7" max="7" width="19.5" style="215" customWidth="1"/>
    <col min="8" max="16384" width="9" style="156"/>
  </cols>
  <sheetData>
    <row r="1" spans="1:7" ht="30" x14ac:dyDescent="0.8">
      <c r="A1" s="153" t="s">
        <v>740</v>
      </c>
      <c r="B1" s="154"/>
      <c r="C1" s="154"/>
      <c r="D1" s="154"/>
      <c r="E1" s="154"/>
      <c r="F1" s="154"/>
      <c r="G1" s="155"/>
    </row>
    <row r="2" spans="1:7" ht="27" x14ac:dyDescent="0.8">
      <c r="A2" s="157" t="s">
        <v>741</v>
      </c>
      <c r="B2" s="157"/>
      <c r="C2" s="157"/>
      <c r="D2" s="157"/>
      <c r="E2" s="157"/>
      <c r="F2" s="157"/>
      <c r="G2" s="158"/>
    </row>
    <row r="3" spans="1:7" ht="23.25" customHeight="1" x14ac:dyDescent="0.9">
      <c r="A3" s="159" t="s">
        <v>742</v>
      </c>
      <c r="B3" s="160" t="s">
        <v>743</v>
      </c>
      <c r="C3" s="160"/>
      <c r="D3" s="159" t="s">
        <v>744</v>
      </c>
      <c r="E3" s="159" t="s">
        <v>745</v>
      </c>
      <c r="F3" s="159" t="s">
        <v>62</v>
      </c>
      <c r="G3" s="161" t="s">
        <v>746</v>
      </c>
    </row>
    <row r="4" spans="1:7" ht="23.25" customHeight="1" x14ac:dyDescent="0.8">
      <c r="A4" s="162">
        <v>1</v>
      </c>
      <c r="B4" s="163" t="s">
        <v>747</v>
      </c>
      <c r="C4" s="163"/>
      <c r="D4" s="164" t="s">
        <v>4</v>
      </c>
      <c r="E4" s="165" t="s">
        <v>748</v>
      </c>
      <c r="F4" s="165" t="s">
        <v>117</v>
      </c>
      <c r="G4" s="166" t="s">
        <v>749</v>
      </c>
    </row>
    <row r="5" spans="1:7" x14ac:dyDescent="0.8">
      <c r="A5" s="162">
        <v>2</v>
      </c>
      <c r="B5" s="167" t="s">
        <v>750</v>
      </c>
      <c r="C5" s="167"/>
      <c r="D5" s="168" t="s">
        <v>4</v>
      </c>
      <c r="E5" s="165" t="s">
        <v>751</v>
      </c>
      <c r="F5" s="165" t="s">
        <v>117</v>
      </c>
      <c r="G5" s="166" t="s">
        <v>752</v>
      </c>
    </row>
    <row r="6" spans="1:7" x14ac:dyDescent="0.8">
      <c r="A6" s="162">
        <v>3</v>
      </c>
      <c r="B6" s="167" t="s">
        <v>753</v>
      </c>
      <c r="C6" s="167"/>
      <c r="D6" s="164" t="s">
        <v>4</v>
      </c>
      <c r="E6" s="165" t="s">
        <v>748</v>
      </c>
      <c r="F6" s="165" t="s">
        <v>176</v>
      </c>
      <c r="G6" s="166" t="s">
        <v>754</v>
      </c>
    </row>
    <row r="7" spans="1:7" x14ac:dyDescent="0.8">
      <c r="A7" s="162">
        <v>4</v>
      </c>
      <c r="B7" s="167" t="s">
        <v>755</v>
      </c>
      <c r="C7" s="167"/>
      <c r="D7" s="164" t="s">
        <v>4</v>
      </c>
      <c r="E7" s="165" t="s">
        <v>748</v>
      </c>
      <c r="F7" s="165" t="s">
        <v>176</v>
      </c>
      <c r="G7" s="166" t="s">
        <v>756</v>
      </c>
    </row>
    <row r="8" spans="1:7" x14ac:dyDescent="0.8">
      <c r="A8" s="162">
        <v>5</v>
      </c>
      <c r="B8" s="163" t="s">
        <v>757</v>
      </c>
      <c r="C8" s="163"/>
      <c r="D8" s="164" t="s">
        <v>4</v>
      </c>
      <c r="E8" s="165" t="s">
        <v>748</v>
      </c>
      <c r="F8" s="165" t="s">
        <v>176</v>
      </c>
      <c r="G8" s="166" t="s">
        <v>758</v>
      </c>
    </row>
    <row r="9" spans="1:7" x14ac:dyDescent="0.8">
      <c r="A9" s="162">
        <v>6</v>
      </c>
      <c r="B9" s="167" t="s">
        <v>759</v>
      </c>
      <c r="C9" s="167"/>
      <c r="D9" s="164" t="s">
        <v>4</v>
      </c>
      <c r="E9" s="165" t="s">
        <v>748</v>
      </c>
      <c r="F9" s="165" t="s">
        <v>176</v>
      </c>
      <c r="G9" s="169" t="s">
        <v>760</v>
      </c>
    </row>
    <row r="10" spans="1:7" x14ac:dyDescent="0.8">
      <c r="A10" s="162">
        <v>7</v>
      </c>
      <c r="B10" s="167" t="s">
        <v>761</v>
      </c>
      <c r="C10" s="167"/>
      <c r="D10" s="164" t="s">
        <v>4</v>
      </c>
      <c r="E10" s="165" t="s">
        <v>748</v>
      </c>
      <c r="F10" s="165" t="s">
        <v>176</v>
      </c>
      <c r="G10" s="169" t="s">
        <v>762</v>
      </c>
    </row>
    <row r="11" spans="1:7" x14ac:dyDescent="0.8">
      <c r="A11" s="162">
        <v>8</v>
      </c>
      <c r="B11" s="167" t="s">
        <v>763</v>
      </c>
      <c r="C11" s="167"/>
      <c r="D11" s="164" t="s">
        <v>4</v>
      </c>
      <c r="E11" s="165" t="s">
        <v>748</v>
      </c>
      <c r="F11" s="165" t="s">
        <v>176</v>
      </c>
      <c r="G11" s="169" t="s">
        <v>764</v>
      </c>
    </row>
    <row r="12" spans="1:7" ht="23.25" customHeight="1" x14ac:dyDescent="0.8">
      <c r="A12" s="162">
        <v>9</v>
      </c>
      <c r="B12" s="163" t="s">
        <v>765</v>
      </c>
      <c r="C12" s="163"/>
      <c r="D12" s="164" t="s">
        <v>4</v>
      </c>
      <c r="E12" s="165" t="s">
        <v>748</v>
      </c>
      <c r="F12" s="165" t="s">
        <v>176</v>
      </c>
      <c r="G12" s="169" t="s">
        <v>766</v>
      </c>
    </row>
    <row r="13" spans="1:7" x14ac:dyDescent="0.8">
      <c r="A13" s="162">
        <v>10</v>
      </c>
      <c r="B13" s="167" t="s">
        <v>767</v>
      </c>
      <c r="C13" s="167"/>
      <c r="D13" s="164" t="s">
        <v>4</v>
      </c>
      <c r="E13" s="165" t="s">
        <v>748</v>
      </c>
      <c r="F13" s="165" t="s">
        <v>176</v>
      </c>
      <c r="G13" s="169" t="s">
        <v>758</v>
      </c>
    </row>
    <row r="14" spans="1:7" x14ac:dyDescent="0.8">
      <c r="A14" s="162">
        <v>11</v>
      </c>
      <c r="B14" s="167" t="s">
        <v>768</v>
      </c>
      <c r="C14" s="167"/>
      <c r="D14" s="164" t="s">
        <v>4</v>
      </c>
      <c r="E14" s="165" t="s">
        <v>748</v>
      </c>
      <c r="F14" s="165" t="s">
        <v>176</v>
      </c>
      <c r="G14" s="169" t="s">
        <v>769</v>
      </c>
    </row>
    <row r="15" spans="1:7" x14ac:dyDescent="0.8">
      <c r="A15" s="162">
        <v>12</v>
      </c>
      <c r="B15" s="167" t="s">
        <v>770</v>
      </c>
      <c r="C15" s="167"/>
      <c r="D15" s="170" t="s">
        <v>771</v>
      </c>
      <c r="E15" s="165" t="s">
        <v>748</v>
      </c>
      <c r="F15" s="165" t="s">
        <v>73</v>
      </c>
      <c r="G15" s="169" t="s">
        <v>772</v>
      </c>
    </row>
    <row r="16" spans="1:7" ht="21.75" customHeight="1" x14ac:dyDescent="0.8">
      <c r="A16" s="162">
        <v>13</v>
      </c>
      <c r="B16" s="163" t="s">
        <v>773</v>
      </c>
      <c r="C16" s="163"/>
      <c r="D16" s="170" t="s">
        <v>771</v>
      </c>
      <c r="E16" s="165" t="s">
        <v>748</v>
      </c>
      <c r="F16" s="165" t="s">
        <v>73</v>
      </c>
      <c r="G16" s="169" t="s">
        <v>774</v>
      </c>
    </row>
    <row r="17" spans="1:7" x14ac:dyDescent="0.8">
      <c r="A17" s="162">
        <v>14</v>
      </c>
      <c r="B17" s="167" t="s">
        <v>775</v>
      </c>
      <c r="C17" s="167"/>
      <c r="D17" s="171" t="s">
        <v>776</v>
      </c>
      <c r="E17" s="172" t="s">
        <v>777</v>
      </c>
      <c r="F17" s="165" t="s">
        <v>92</v>
      </c>
      <c r="G17" s="169" t="s">
        <v>778</v>
      </c>
    </row>
    <row r="18" spans="1:7" x14ac:dyDescent="0.8">
      <c r="A18" s="162">
        <v>15</v>
      </c>
      <c r="B18" s="167" t="s">
        <v>779</v>
      </c>
      <c r="C18" s="167"/>
      <c r="D18" s="164" t="s">
        <v>4</v>
      </c>
      <c r="E18" s="172" t="s">
        <v>780</v>
      </c>
      <c r="F18" s="165" t="s">
        <v>81</v>
      </c>
      <c r="G18" s="169" t="s">
        <v>781</v>
      </c>
    </row>
    <row r="19" spans="1:7" x14ac:dyDescent="0.8">
      <c r="A19" s="162">
        <v>16</v>
      </c>
      <c r="B19" s="173" t="s">
        <v>782</v>
      </c>
      <c r="C19" s="174"/>
      <c r="D19" s="164" t="s">
        <v>4</v>
      </c>
      <c r="E19" s="172" t="s">
        <v>780</v>
      </c>
      <c r="F19" s="165" t="s">
        <v>81</v>
      </c>
      <c r="G19" s="169" t="s">
        <v>781</v>
      </c>
    </row>
    <row r="20" spans="1:7" x14ac:dyDescent="0.8">
      <c r="A20" s="162">
        <v>17</v>
      </c>
      <c r="B20" s="173" t="s">
        <v>783</v>
      </c>
      <c r="C20" s="174"/>
      <c r="D20" s="175" t="s">
        <v>202</v>
      </c>
      <c r="E20" s="176" t="s">
        <v>784</v>
      </c>
      <c r="F20" s="176" t="s">
        <v>203</v>
      </c>
      <c r="G20" s="169" t="s">
        <v>785</v>
      </c>
    </row>
    <row r="21" spans="1:7" x14ac:dyDescent="0.8">
      <c r="A21" s="162">
        <v>18</v>
      </c>
      <c r="B21" s="173" t="s">
        <v>786</v>
      </c>
      <c r="C21" s="174"/>
      <c r="D21" s="175" t="s">
        <v>202</v>
      </c>
      <c r="E21" s="176" t="s">
        <v>784</v>
      </c>
      <c r="F21" s="176" t="s">
        <v>203</v>
      </c>
      <c r="G21" s="169" t="s">
        <v>787</v>
      </c>
    </row>
    <row r="22" spans="1:7" x14ac:dyDescent="0.8">
      <c r="A22" s="162">
        <v>19</v>
      </c>
      <c r="B22" s="173" t="s">
        <v>788</v>
      </c>
      <c r="C22" s="174"/>
      <c r="D22" s="175" t="s">
        <v>202</v>
      </c>
      <c r="E22" s="176" t="s">
        <v>784</v>
      </c>
      <c r="F22" s="176" t="s">
        <v>203</v>
      </c>
      <c r="G22" s="169" t="s">
        <v>789</v>
      </c>
    </row>
    <row r="23" spans="1:7" x14ac:dyDescent="0.8">
      <c r="A23" s="162">
        <v>20</v>
      </c>
      <c r="B23" s="173" t="s">
        <v>790</v>
      </c>
      <c r="C23" s="174"/>
      <c r="D23" s="175" t="s">
        <v>202</v>
      </c>
      <c r="E23" s="176" t="s">
        <v>784</v>
      </c>
      <c r="F23" s="176" t="s">
        <v>203</v>
      </c>
      <c r="G23" s="169" t="s">
        <v>756</v>
      </c>
    </row>
    <row r="24" spans="1:7" x14ac:dyDescent="0.8">
      <c r="A24" s="162">
        <v>21</v>
      </c>
      <c r="B24" s="173" t="s">
        <v>791</v>
      </c>
      <c r="C24" s="174"/>
      <c r="D24" s="175" t="s">
        <v>202</v>
      </c>
      <c r="E24" s="176" t="s">
        <v>784</v>
      </c>
      <c r="F24" s="176" t="s">
        <v>203</v>
      </c>
      <c r="G24" s="169" t="s">
        <v>756</v>
      </c>
    </row>
    <row r="25" spans="1:7" x14ac:dyDescent="0.8">
      <c r="A25" s="162">
        <v>22</v>
      </c>
      <c r="B25" s="173" t="s">
        <v>792</v>
      </c>
      <c r="C25" s="174"/>
      <c r="D25" s="175" t="s">
        <v>202</v>
      </c>
      <c r="E25" s="176" t="s">
        <v>784</v>
      </c>
      <c r="F25" s="176" t="s">
        <v>203</v>
      </c>
      <c r="G25" s="169" t="s">
        <v>793</v>
      </c>
    </row>
    <row r="26" spans="1:7" x14ac:dyDescent="0.8">
      <c r="A26" s="162">
        <v>23</v>
      </c>
      <c r="B26" s="177" t="s">
        <v>794</v>
      </c>
      <c r="C26" s="177"/>
      <c r="D26" s="175" t="s">
        <v>202</v>
      </c>
      <c r="E26" s="176" t="s">
        <v>784</v>
      </c>
      <c r="F26" s="176" t="s">
        <v>203</v>
      </c>
      <c r="G26" s="178" t="s">
        <v>795</v>
      </c>
    </row>
    <row r="27" spans="1:7" x14ac:dyDescent="0.8">
      <c r="A27" s="162">
        <v>24</v>
      </c>
      <c r="B27" s="177" t="s">
        <v>796</v>
      </c>
      <c r="C27" s="177"/>
      <c r="D27" s="175" t="s">
        <v>202</v>
      </c>
      <c r="E27" s="176" t="s">
        <v>784</v>
      </c>
      <c r="F27" s="176" t="s">
        <v>203</v>
      </c>
      <c r="G27" s="178" t="s">
        <v>797</v>
      </c>
    </row>
    <row r="28" spans="1:7" x14ac:dyDescent="0.8">
      <c r="A28" s="162">
        <v>25</v>
      </c>
      <c r="B28" s="177" t="s">
        <v>798</v>
      </c>
      <c r="C28" s="177"/>
      <c r="D28" s="175" t="s">
        <v>202</v>
      </c>
      <c r="E28" s="176" t="s">
        <v>784</v>
      </c>
      <c r="F28" s="176" t="s">
        <v>203</v>
      </c>
      <c r="G28" s="178" t="s">
        <v>799</v>
      </c>
    </row>
    <row r="29" spans="1:7" x14ac:dyDescent="0.8">
      <c r="A29" s="162">
        <v>26</v>
      </c>
      <c r="B29" s="177" t="s">
        <v>800</v>
      </c>
      <c r="C29" s="177"/>
      <c r="D29" s="175" t="s">
        <v>202</v>
      </c>
      <c r="E29" s="176" t="s">
        <v>784</v>
      </c>
      <c r="F29" s="176" t="s">
        <v>203</v>
      </c>
      <c r="G29" s="178" t="s">
        <v>789</v>
      </c>
    </row>
    <row r="30" spans="1:7" x14ac:dyDescent="0.8">
      <c r="A30" s="162">
        <v>27</v>
      </c>
      <c r="B30" s="177" t="s">
        <v>801</v>
      </c>
      <c r="C30" s="177"/>
      <c r="D30" s="175" t="s">
        <v>202</v>
      </c>
      <c r="E30" s="176" t="s">
        <v>784</v>
      </c>
      <c r="F30" s="176" t="s">
        <v>203</v>
      </c>
      <c r="G30" s="178" t="s">
        <v>802</v>
      </c>
    </row>
    <row r="31" spans="1:7" x14ac:dyDescent="0.8">
      <c r="A31" s="162">
        <v>28</v>
      </c>
      <c r="B31" s="177" t="s">
        <v>803</v>
      </c>
      <c r="C31" s="177"/>
      <c r="D31" s="175" t="s">
        <v>202</v>
      </c>
      <c r="E31" s="176" t="s">
        <v>784</v>
      </c>
      <c r="F31" s="176" t="s">
        <v>203</v>
      </c>
      <c r="G31" s="178" t="s">
        <v>787</v>
      </c>
    </row>
    <row r="32" spans="1:7" x14ac:dyDescent="0.8">
      <c r="A32" s="162">
        <v>29</v>
      </c>
      <c r="B32" s="177" t="s">
        <v>804</v>
      </c>
      <c r="C32" s="177"/>
      <c r="D32" s="175" t="s">
        <v>202</v>
      </c>
      <c r="E32" s="176" t="s">
        <v>784</v>
      </c>
      <c r="F32" s="176" t="s">
        <v>203</v>
      </c>
      <c r="G32" s="178" t="s">
        <v>799</v>
      </c>
    </row>
    <row r="33" spans="1:7" x14ac:dyDescent="0.8">
      <c r="A33" s="162">
        <v>30</v>
      </c>
      <c r="B33" s="177" t="s">
        <v>805</v>
      </c>
      <c r="C33" s="177"/>
      <c r="D33" s="175" t="s">
        <v>202</v>
      </c>
      <c r="E33" s="176" t="s">
        <v>784</v>
      </c>
      <c r="F33" s="176" t="s">
        <v>203</v>
      </c>
      <c r="G33" s="178" t="s">
        <v>795</v>
      </c>
    </row>
    <row r="34" spans="1:7" x14ac:dyDescent="0.8">
      <c r="A34" s="162">
        <v>31</v>
      </c>
      <c r="B34" s="177" t="s">
        <v>806</v>
      </c>
      <c r="C34" s="177"/>
      <c r="D34" s="175" t="s">
        <v>202</v>
      </c>
      <c r="E34" s="176" t="s">
        <v>784</v>
      </c>
      <c r="F34" s="176" t="s">
        <v>203</v>
      </c>
      <c r="G34" s="178" t="s">
        <v>785</v>
      </c>
    </row>
    <row r="35" spans="1:7" x14ac:dyDescent="0.8">
      <c r="A35" s="162">
        <v>32</v>
      </c>
      <c r="B35" s="177" t="s">
        <v>807</v>
      </c>
      <c r="C35" s="177"/>
      <c r="D35" s="175" t="s">
        <v>202</v>
      </c>
      <c r="E35" s="176" t="s">
        <v>784</v>
      </c>
      <c r="F35" s="176" t="s">
        <v>203</v>
      </c>
      <c r="G35" s="178" t="s">
        <v>789</v>
      </c>
    </row>
    <row r="36" spans="1:7" x14ac:dyDescent="0.8">
      <c r="A36" s="162">
        <v>33</v>
      </c>
      <c r="B36" s="177" t="s">
        <v>808</v>
      </c>
      <c r="C36" s="177"/>
      <c r="D36" s="175" t="s">
        <v>202</v>
      </c>
      <c r="E36" s="176" t="s">
        <v>784</v>
      </c>
      <c r="F36" s="176" t="s">
        <v>203</v>
      </c>
      <c r="G36" s="178" t="s">
        <v>809</v>
      </c>
    </row>
    <row r="37" spans="1:7" x14ac:dyDescent="0.8">
      <c r="A37" s="162">
        <v>34</v>
      </c>
      <c r="B37" s="177" t="s">
        <v>810</v>
      </c>
      <c r="C37" s="177"/>
      <c r="D37" s="179" t="s">
        <v>4</v>
      </c>
      <c r="E37" s="176" t="s">
        <v>784</v>
      </c>
      <c r="F37" s="165" t="s">
        <v>81</v>
      </c>
      <c r="G37" s="178" t="s">
        <v>811</v>
      </c>
    </row>
    <row r="38" spans="1:7" x14ac:dyDescent="0.8">
      <c r="A38" s="162">
        <v>35</v>
      </c>
      <c r="B38" s="177" t="s">
        <v>812</v>
      </c>
      <c r="C38" s="177"/>
      <c r="D38" s="179" t="s">
        <v>4</v>
      </c>
      <c r="E38" s="176" t="s">
        <v>784</v>
      </c>
      <c r="F38" s="165" t="s">
        <v>81</v>
      </c>
      <c r="G38" s="178" t="s">
        <v>811</v>
      </c>
    </row>
    <row r="39" spans="1:7" x14ac:dyDescent="0.8">
      <c r="A39" s="162">
        <v>36</v>
      </c>
      <c r="B39" s="177" t="s">
        <v>813</v>
      </c>
      <c r="C39" s="177"/>
      <c r="D39" s="179" t="s">
        <v>4</v>
      </c>
      <c r="E39" s="176" t="s">
        <v>784</v>
      </c>
      <c r="F39" s="165" t="s">
        <v>81</v>
      </c>
      <c r="G39" s="178" t="s">
        <v>814</v>
      </c>
    </row>
    <row r="40" spans="1:7" x14ac:dyDescent="0.8">
      <c r="A40" s="162">
        <v>37</v>
      </c>
      <c r="B40" s="177" t="s">
        <v>815</v>
      </c>
      <c r="C40" s="177"/>
      <c r="D40" s="179" t="s">
        <v>4</v>
      </c>
      <c r="E40" s="176" t="s">
        <v>784</v>
      </c>
      <c r="F40" s="165" t="s">
        <v>81</v>
      </c>
      <c r="G40" s="178" t="s">
        <v>816</v>
      </c>
    </row>
    <row r="41" spans="1:7" x14ac:dyDescent="0.8">
      <c r="A41" s="162">
        <v>38</v>
      </c>
      <c r="B41" s="180" t="s">
        <v>817</v>
      </c>
      <c r="C41" s="181"/>
      <c r="D41" s="179" t="s">
        <v>4</v>
      </c>
      <c r="E41" s="176" t="s">
        <v>784</v>
      </c>
      <c r="F41" s="165" t="s">
        <v>81</v>
      </c>
      <c r="G41" s="178" t="s">
        <v>818</v>
      </c>
    </row>
    <row r="42" spans="1:7" x14ac:dyDescent="0.8">
      <c r="A42" s="162">
        <v>39</v>
      </c>
      <c r="B42" s="180" t="s">
        <v>819</v>
      </c>
      <c r="C42" s="181"/>
      <c r="D42" s="179" t="s">
        <v>4</v>
      </c>
      <c r="E42" s="176" t="s">
        <v>784</v>
      </c>
      <c r="F42" s="165" t="s">
        <v>81</v>
      </c>
      <c r="G42" s="178" t="s">
        <v>820</v>
      </c>
    </row>
    <row r="43" spans="1:7" x14ac:dyDescent="0.8">
      <c r="A43" s="162">
        <v>40</v>
      </c>
      <c r="B43" s="180" t="s">
        <v>821</v>
      </c>
      <c r="C43" s="181"/>
      <c r="D43" s="182" t="s">
        <v>133</v>
      </c>
      <c r="E43" s="183" t="s">
        <v>822</v>
      </c>
      <c r="F43" s="183" t="s">
        <v>138</v>
      </c>
      <c r="G43" s="178" t="s">
        <v>823</v>
      </c>
    </row>
    <row r="44" spans="1:7" x14ac:dyDescent="0.8">
      <c r="A44" s="162">
        <v>41</v>
      </c>
      <c r="B44" s="180" t="s">
        <v>824</v>
      </c>
      <c r="C44" s="181"/>
      <c r="D44" s="184" t="s">
        <v>133</v>
      </c>
      <c r="E44" s="183" t="s">
        <v>825</v>
      </c>
      <c r="F44" s="183" t="s">
        <v>138</v>
      </c>
      <c r="G44" s="178" t="s">
        <v>826</v>
      </c>
    </row>
    <row r="45" spans="1:7" x14ac:dyDescent="0.8">
      <c r="A45" s="162">
        <v>42</v>
      </c>
      <c r="B45" s="185" t="s">
        <v>827</v>
      </c>
      <c r="C45" s="185"/>
      <c r="D45" s="184" t="s">
        <v>133</v>
      </c>
      <c r="E45" s="183" t="s">
        <v>825</v>
      </c>
      <c r="F45" s="183" t="s">
        <v>138</v>
      </c>
      <c r="G45" s="178" t="s">
        <v>828</v>
      </c>
    </row>
    <row r="46" spans="1:7" x14ac:dyDescent="0.8">
      <c r="A46" s="162">
        <v>43</v>
      </c>
      <c r="B46" s="185" t="s">
        <v>829</v>
      </c>
      <c r="C46" s="185"/>
      <c r="D46" s="184" t="s">
        <v>133</v>
      </c>
      <c r="E46" s="183" t="s">
        <v>825</v>
      </c>
      <c r="F46" s="183" t="s">
        <v>138</v>
      </c>
      <c r="G46" s="178" t="s">
        <v>830</v>
      </c>
    </row>
    <row r="47" spans="1:7" x14ac:dyDescent="0.8">
      <c r="A47" s="162">
        <v>44</v>
      </c>
      <c r="B47" s="185" t="s">
        <v>831</v>
      </c>
      <c r="C47" s="185"/>
      <c r="D47" s="184" t="s">
        <v>133</v>
      </c>
      <c r="E47" s="183" t="s">
        <v>825</v>
      </c>
      <c r="F47" s="183" t="s">
        <v>138</v>
      </c>
      <c r="G47" s="178" t="s">
        <v>832</v>
      </c>
    </row>
    <row r="48" spans="1:7" x14ac:dyDescent="0.8">
      <c r="A48" s="162">
        <v>45</v>
      </c>
      <c r="B48" s="185" t="s">
        <v>833</v>
      </c>
      <c r="C48" s="185"/>
      <c r="D48" s="184" t="s">
        <v>133</v>
      </c>
      <c r="E48" s="183" t="s">
        <v>825</v>
      </c>
      <c r="F48" s="183" t="s">
        <v>138</v>
      </c>
      <c r="G48" s="178" t="s">
        <v>814</v>
      </c>
    </row>
    <row r="49" spans="1:7" x14ac:dyDescent="0.8">
      <c r="A49" s="162">
        <v>46</v>
      </c>
      <c r="B49" s="185" t="s">
        <v>834</v>
      </c>
      <c r="C49" s="185"/>
      <c r="D49" s="184" t="s">
        <v>133</v>
      </c>
      <c r="E49" s="183" t="s">
        <v>825</v>
      </c>
      <c r="F49" s="183" t="s">
        <v>138</v>
      </c>
      <c r="G49" s="178" t="s">
        <v>835</v>
      </c>
    </row>
    <row r="50" spans="1:7" x14ac:dyDescent="0.8">
      <c r="A50" s="162">
        <v>47</v>
      </c>
      <c r="B50" s="180" t="s">
        <v>836</v>
      </c>
      <c r="C50" s="181"/>
      <c r="D50" s="184" t="s">
        <v>133</v>
      </c>
      <c r="E50" s="183" t="s">
        <v>825</v>
      </c>
      <c r="F50" s="183" t="s">
        <v>138</v>
      </c>
      <c r="G50" s="178" t="s">
        <v>826</v>
      </c>
    </row>
    <row r="51" spans="1:7" x14ac:dyDescent="0.8">
      <c r="A51" s="162">
        <v>48</v>
      </c>
      <c r="B51" s="180" t="s">
        <v>837</v>
      </c>
      <c r="C51" s="181"/>
      <c r="D51" s="186" t="s">
        <v>771</v>
      </c>
      <c r="E51" s="183" t="s">
        <v>838</v>
      </c>
      <c r="F51" s="183" t="s">
        <v>73</v>
      </c>
      <c r="G51" s="178" t="s">
        <v>793</v>
      </c>
    </row>
    <row r="52" spans="1:7" x14ac:dyDescent="0.8">
      <c r="A52" s="162">
        <v>49</v>
      </c>
      <c r="B52" s="180" t="s">
        <v>839</v>
      </c>
      <c r="C52" s="181"/>
      <c r="D52" s="186" t="s">
        <v>771</v>
      </c>
      <c r="E52" s="183" t="s">
        <v>838</v>
      </c>
      <c r="F52" s="183" t="s">
        <v>73</v>
      </c>
      <c r="G52" s="178" t="s">
        <v>793</v>
      </c>
    </row>
    <row r="53" spans="1:7" x14ac:dyDescent="0.8">
      <c r="A53" s="162">
        <v>50</v>
      </c>
      <c r="B53" s="180" t="s">
        <v>840</v>
      </c>
      <c r="C53" s="181"/>
      <c r="D53" s="186" t="s">
        <v>771</v>
      </c>
      <c r="E53" s="183" t="s">
        <v>838</v>
      </c>
      <c r="F53" s="183" t="s">
        <v>73</v>
      </c>
      <c r="G53" s="178" t="s">
        <v>793</v>
      </c>
    </row>
    <row r="54" spans="1:7" x14ac:dyDescent="0.8">
      <c r="A54" s="162">
        <v>51</v>
      </c>
      <c r="B54" s="180" t="s">
        <v>841</v>
      </c>
      <c r="C54" s="181"/>
      <c r="D54" s="186" t="s">
        <v>771</v>
      </c>
      <c r="E54" s="183" t="s">
        <v>838</v>
      </c>
      <c r="F54" s="183" t="s">
        <v>73</v>
      </c>
      <c r="G54" s="178" t="s">
        <v>842</v>
      </c>
    </row>
    <row r="55" spans="1:7" x14ac:dyDescent="0.8">
      <c r="A55" s="162">
        <v>52</v>
      </c>
      <c r="B55" s="187" t="s">
        <v>843</v>
      </c>
      <c r="C55" s="188"/>
      <c r="D55" s="186" t="s">
        <v>771</v>
      </c>
      <c r="E55" s="183" t="s">
        <v>838</v>
      </c>
      <c r="F55" s="183" t="s">
        <v>73</v>
      </c>
      <c r="G55" s="178" t="s">
        <v>793</v>
      </c>
    </row>
    <row r="56" spans="1:7" x14ac:dyDescent="0.8">
      <c r="A56" s="189" t="s">
        <v>844</v>
      </c>
      <c r="B56" s="189"/>
      <c r="C56" s="189"/>
      <c r="D56" s="189"/>
      <c r="E56" s="189"/>
      <c r="F56" s="189"/>
      <c r="G56" s="189"/>
    </row>
    <row r="57" spans="1:7" x14ac:dyDescent="0.8">
      <c r="A57" s="190">
        <v>53</v>
      </c>
      <c r="B57" s="180" t="s">
        <v>845</v>
      </c>
      <c r="C57" s="181"/>
      <c r="D57" s="179" t="s">
        <v>4</v>
      </c>
      <c r="E57" s="183" t="s">
        <v>846</v>
      </c>
      <c r="F57" s="183" t="s">
        <v>112</v>
      </c>
      <c r="G57" s="178" t="s">
        <v>847</v>
      </c>
    </row>
    <row r="58" spans="1:7" x14ac:dyDescent="0.8">
      <c r="A58" s="190">
        <v>54</v>
      </c>
      <c r="B58" s="180" t="s">
        <v>111</v>
      </c>
      <c r="C58" s="181"/>
      <c r="D58" s="179" t="s">
        <v>4</v>
      </c>
      <c r="E58" s="183" t="s">
        <v>846</v>
      </c>
      <c r="F58" s="183" t="s">
        <v>112</v>
      </c>
      <c r="G58" s="178" t="s">
        <v>789</v>
      </c>
    </row>
    <row r="59" spans="1:7" x14ac:dyDescent="0.8">
      <c r="A59" s="190">
        <v>55</v>
      </c>
      <c r="B59" s="180" t="s">
        <v>848</v>
      </c>
      <c r="C59" s="181"/>
      <c r="D59" s="179" t="s">
        <v>4</v>
      </c>
      <c r="E59" s="183" t="s">
        <v>846</v>
      </c>
      <c r="F59" s="183" t="s">
        <v>112</v>
      </c>
      <c r="G59" s="178" t="s">
        <v>849</v>
      </c>
    </row>
    <row r="60" spans="1:7" x14ac:dyDescent="0.8">
      <c r="A60" s="190">
        <v>56</v>
      </c>
      <c r="B60" s="180" t="s">
        <v>850</v>
      </c>
      <c r="C60" s="181"/>
      <c r="D60" s="179" t="s">
        <v>4</v>
      </c>
      <c r="E60" s="183" t="s">
        <v>846</v>
      </c>
      <c r="F60" s="183" t="s">
        <v>112</v>
      </c>
      <c r="G60" s="178" t="s">
        <v>795</v>
      </c>
    </row>
    <row r="61" spans="1:7" x14ac:dyDescent="0.8">
      <c r="A61" s="190">
        <v>57</v>
      </c>
      <c r="B61" s="180" t="s">
        <v>116</v>
      </c>
      <c r="C61" s="181"/>
      <c r="D61" s="179" t="s">
        <v>4</v>
      </c>
      <c r="E61" s="183" t="s">
        <v>751</v>
      </c>
      <c r="F61" s="183" t="s">
        <v>117</v>
      </c>
      <c r="G61" s="178" t="s">
        <v>851</v>
      </c>
    </row>
    <row r="62" spans="1:7" x14ac:dyDescent="0.8">
      <c r="A62" s="190">
        <v>58</v>
      </c>
      <c r="B62" s="180" t="s">
        <v>121</v>
      </c>
      <c r="C62" s="181"/>
      <c r="D62" s="179" t="s">
        <v>4</v>
      </c>
      <c r="E62" s="183" t="s">
        <v>751</v>
      </c>
      <c r="F62" s="183" t="s">
        <v>117</v>
      </c>
      <c r="G62" s="178" t="s">
        <v>852</v>
      </c>
    </row>
    <row r="63" spans="1:7" x14ac:dyDescent="0.8">
      <c r="A63" s="190">
        <v>59</v>
      </c>
      <c r="B63" s="180" t="s">
        <v>853</v>
      </c>
      <c r="C63" s="181"/>
      <c r="D63" s="191" t="s">
        <v>127</v>
      </c>
      <c r="E63" s="183" t="s">
        <v>751</v>
      </c>
      <c r="F63" s="183" t="s">
        <v>854</v>
      </c>
      <c r="G63" s="178" t="s">
        <v>851</v>
      </c>
    </row>
    <row r="64" spans="1:7" x14ac:dyDescent="0.8">
      <c r="A64" s="190">
        <v>60</v>
      </c>
      <c r="B64" s="180" t="s">
        <v>855</v>
      </c>
      <c r="C64" s="181"/>
      <c r="D64" s="192" t="s">
        <v>4</v>
      </c>
      <c r="E64" s="183" t="s">
        <v>748</v>
      </c>
      <c r="F64" s="183" t="s">
        <v>176</v>
      </c>
      <c r="G64" s="178" t="s">
        <v>756</v>
      </c>
    </row>
    <row r="65" spans="1:7" x14ac:dyDescent="0.8">
      <c r="A65" s="190">
        <v>61</v>
      </c>
      <c r="B65" s="180" t="s">
        <v>856</v>
      </c>
      <c r="C65" s="181"/>
      <c r="D65" s="192" t="s">
        <v>4</v>
      </c>
      <c r="E65" s="183" t="s">
        <v>748</v>
      </c>
      <c r="F65" s="183" t="s">
        <v>176</v>
      </c>
      <c r="G65" s="178" t="s">
        <v>758</v>
      </c>
    </row>
    <row r="66" spans="1:7" x14ac:dyDescent="0.8">
      <c r="A66" s="190">
        <v>62</v>
      </c>
      <c r="B66" s="180" t="s">
        <v>857</v>
      </c>
      <c r="C66" s="181"/>
      <c r="D66" s="192" t="s">
        <v>4</v>
      </c>
      <c r="E66" s="183" t="s">
        <v>748</v>
      </c>
      <c r="F66" s="183" t="s">
        <v>176</v>
      </c>
      <c r="G66" s="178" t="s">
        <v>754</v>
      </c>
    </row>
    <row r="67" spans="1:7" x14ac:dyDescent="0.8">
      <c r="A67" s="190">
        <v>63</v>
      </c>
      <c r="B67" s="180" t="s">
        <v>858</v>
      </c>
      <c r="C67" s="181"/>
      <c r="D67" s="193" t="s">
        <v>771</v>
      </c>
      <c r="E67" s="183" t="s">
        <v>748</v>
      </c>
      <c r="F67" s="183" t="s">
        <v>73</v>
      </c>
      <c r="G67" s="178" t="s">
        <v>859</v>
      </c>
    </row>
    <row r="68" spans="1:7" x14ac:dyDescent="0.8">
      <c r="A68" s="190">
        <v>64</v>
      </c>
      <c r="B68" s="180" t="s">
        <v>860</v>
      </c>
      <c r="C68" s="181"/>
      <c r="D68" s="193" t="s">
        <v>771</v>
      </c>
      <c r="E68" s="183" t="s">
        <v>748</v>
      </c>
      <c r="F68" s="183" t="s">
        <v>73</v>
      </c>
      <c r="G68" s="178" t="s">
        <v>811</v>
      </c>
    </row>
    <row r="69" spans="1:7" x14ac:dyDescent="0.8">
      <c r="A69" s="190">
        <v>65</v>
      </c>
      <c r="B69" s="180" t="s">
        <v>861</v>
      </c>
      <c r="C69" s="181"/>
      <c r="D69" s="193" t="s">
        <v>771</v>
      </c>
      <c r="E69" s="183" t="s">
        <v>748</v>
      </c>
      <c r="F69" s="183" t="s">
        <v>73</v>
      </c>
      <c r="G69" s="178" t="s">
        <v>774</v>
      </c>
    </row>
    <row r="70" spans="1:7" x14ac:dyDescent="0.8">
      <c r="A70" s="190">
        <v>66</v>
      </c>
      <c r="B70" s="180" t="s">
        <v>862</v>
      </c>
      <c r="C70" s="181"/>
      <c r="D70" s="193" t="s">
        <v>771</v>
      </c>
      <c r="E70" s="183" t="s">
        <v>748</v>
      </c>
      <c r="F70" s="183" t="s">
        <v>73</v>
      </c>
      <c r="G70" s="178" t="s">
        <v>863</v>
      </c>
    </row>
    <row r="71" spans="1:7" x14ac:dyDescent="0.8">
      <c r="A71" s="190">
        <v>67</v>
      </c>
      <c r="B71" s="180" t="s">
        <v>864</v>
      </c>
      <c r="C71" s="181"/>
      <c r="D71" s="193" t="s">
        <v>771</v>
      </c>
      <c r="E71" s="183" t="s">
        <v>748</v>
      </c>
      <c r="F71" s="183" t="s">
        <v>73</v>
      </c>
      <c r="G71" s="178" t="s">
        <v>865</v>
      </c>
    </row>
    <row r="72" spans="1:7" x14ac:dyDescent="0.8">
      <c r="A72" s="190">
        <v>68</v>
      </c>
      <c r="B72" s="180" t="s">
        <v>866</v>
      </c>
      <c r="C72" s="181"/>
      <c r="D72" s="193" t="s">
        <v>771</v>
      </c>
      <c r="E72" s="183" t="s">
        <v>748</v>
      </c>
      <c r="F72" s="183" t="s">
        <v>73</v>
      </c>
      <c r="G72" s="178" t="s">
        <v>754</v>
      </c>
    </row>
    <row r="73" spans="1:7" x14ac:dyDescent="0.8">
      <c r="A73" s="190">
        <v>69</v>
      </c>
      <c r="B73" s="180" t="s">
        <v>867</v>
      </c>
      <c r="C73" s="181"/>
      <c r="D73" s="193" t="s">
        <v>771</v>
      </c>
      <c r="E73" s="183" t="s">
        <v>748</v>
      </c>
      <c r="F73" s="183" t="s">
        <v>73</v>
      </c>
      <c r="G73" s="178" t="s">
        <v>754</v>
      </c>
    </row>
    <row r="74" spans="1:7" x14ac:dyDescent="0.8">
      <c r="A74" s="190">
        <v>70</v>
      </c>
      <c r="B74" s="180" t="s">
        <v>868</v>
      </c>
      <c r="C74" s="181"/>
      <c r="D74" s="193" t="s">
        <v>771</v>
      </c>
      <c r="E74" s="183" t="s">
        <v>748</v>
      </c>
      <c r="F74" s="183" t="s">
        <v>73</v>
      </c>
      <c r="G74" s="178" t="s">
        <v>754</v>
      </c>
    </row>
    <row r="75" spans="1:7" x14ac:dyDescent="0.8">
      <c r="A75" s="190">
        <v>71</v>
      </c>
      <c r="B75" s="180" t="s">
        <v>869</v>
      </c>
      <c r="C75" s="181"/>
      <c r="D75" s="194" t="s">
        <v>91</v>
      </c>
      <c r="E75" s="183" t="s">
        <v>777</v>
      </c>
      <c r="F75" s="183" t="s">
        <v>92</v>
      </c>
      <c r="G75" s="178" t="s">
        <v>870</v>
      </c>
    </row>
    <row r="76" spans="1:7" x14ac:dyDescent="0.8">
      <c r="A76" s="190">
        <v>72</v>
      </c>
      <c r="B76" s="180" t="s">
        <v>871</v>
      </c>
      <c r="C76" s="181"/>
      <c r="D76" s="179" t="s">
        <v>4</v>
      </c>
      <c r="E76" s="183" t="s">
        <v>777</v>
      </c>
      <c r="F76" s="183" t="s">
        <v>176</v>
      </c>
      <c r="G76" s="178" t="s">
        <v>872</v>
      </c>
    </row>
    <row r="77" spans="1:7" x14ac:dyDescent="0.8">
      <c r="A77" s="190">
        <v>73</v>
      </c>
      <c r="B77" s="180" t="s">
        <v>873</v>
      </c>
      <c r="C77" s="181"/>
      <c r="D77" s="179" t="s">
        <v>4</v>
      </c>
      <c r="E77" s="183" t="s">
        <v>784</v>
      </c>
      <c r="F77" s="183" t="s">
        <v>81</v>
      </c>
      <c r="G77" s="178" t="s">
        <v>820</v>
      </c>
    </row>
    <row r="78" spans="1:7" x14ac:dyDescent="0.8">
      <c r="A78" s="190">
        <v>74</v>
      </c>
      <c r="B78" s="180" t="s">
        <v>874</v>
      </c>
      <c r="C78" s="181"/>
      <c r="D78" s="179" t="s">
        <v>4</v>
      </c>
      <c r="E78" s="183" t="s">
        <v>784</v>
      </c>
      <c r="F78" s="183" t="s">
        <v>81</v>
      </c>
      <c r="G78" s="178" t="s">
        <v>797</v>
      </c>
    </row>
    <row r="79" spans="1:7" x14ac:dyDescent="0.8">
      <c r="A79" s="190">
        <v>75</v>
      </c>
      <c r="B79" s="180" t="s">
        <v>875</v>
      </c>
      <c r="C79" s="181"/>
      <c r="D79" s="184" t="s">
        <v>133</v>
      </c>
      <c r="E79" s="183" t="s">
        <v>876</v>
      </c>
      <c r="F79" s="183" t="s">
        <v>877</v>
      </c>
      <c r="G79" s="178" t="s">
        <v>878</v>
      </c>
    </row>
    <row r="80" spans="1:7" x14ac:dyDescent="0.8">
      <c r="A80" s="190">
        <v>76</v>
      </c>
      <c r="B80" s="180" t="s">
        <v>132</v>
      </c>
      <c r="C80" s="181"/>
      <c r="D80" s="184" t="s">
        <v>133</v>
      </c>
      <c r="E80" s="183" t="s">
        <v>876</v>
      </c>
      <c r="F80" s="183" t="s">
        <v>877</v>
      </c>
      <c r="G80" s="178" t="s">
        <v>879</v>
      </c>
    </row>
    <row r="81" spans="1:7" x14ac:dyDescent="0.8">
      <c r="A81" s="190">
        <v>77</v>
      </c>
      <c r="B81" s="180" t="s">
        <v>880</v>
      </c>
      <c r="C81" s="181"/>
      <c r="D81" s="184" t="s">
        <v>133</v>
      </c>
      <c r="E81" s="183" t="s">
        <v>876</v>
      </c>
      <c r="F81" s="183" t="s">
        <v>877</v>
      </c>
      <c r="G81" s="178" t="s">
        <v>881</v>
      </c>
    </row>
    <row r="82" spans="1:7" x14ac:dyDescent="0.8">
      <c r="A82" s="190">
        <v>78</v>
      </c>
      <c r="B82" s="180" t="s">
        <v>882</v>
      </c>
      <c r="C82" s="181"/>
      <c r="D82" s="184" t="s">
        <v>133</v>
      </c>
      <c r="E82" s="183" t="s">
        <v>876</v>
      </c>
      <c r="F82" s="183" t="s">
        <v>877</v>
      </c>
      <c r="G82" s="178" t="s">
        <v>758</v>
      </c>
    </row>
    <row r="83" spans="1:7" x14ac:dyDescent="0.8">
      <c r="A83" s="190">
        <v>79</v>
      </c>
      <c r="B83" s="180" t="s">
        <v>883</v>
      </c>
      <c r="C83" s="181"/>
      <c r="D83" s="184" t="s">
        <v>133</v>
      </c>
      <c r="E83" s="183" t="s">
        <v>876</v>
      </c>
      <c r="F83" s="183" t="s">
        <v>877</v>
      </c>
      <c r="G83" s="178" t="s">
        <v>884</v>
      </c>
    </row>
    <row r="84" spans="1:7" x14ac:dyDescent="0.8">
      <c r="A84" s="190">
        <v>80</v>
      </c>
      <c r="B84" s="180" t="s">
        <v>885</v>
      </c>
      <c r="C84" s="181"/>
      <c r="D84" s="184" t="s">
        <v>133</v>
      </c>
      <c r="E84" s="183" t="s">
        <v>876</v>
      </c>
      <c r="F84" s="183" t="s">
        <v>877</v>
      </c>
      <c r="G84" s="178" t="s">
        <v>789</v>
      </c>
    </row>
    <row r="85" spans="1:7" x14ac:dyDescent="0.8">
      <c r="A85" s="190">
        <v>81</v>
      </c>
      <c r="B85" s="180" t="s">
        <v>886</v>
      </c>
      <c r="C85" s="181"/>
      <c r="D85" s="184" t="s">
        <v>133</v>
      </c>
      <c r="E85" s="183" t="s">
        <v>876</v>
      </c>
      <c r="F85" s="183" t="s">
        <v>877</v>
      </c>
      <c r="G85" s="178" t="s">
        <v>887</v>
      </c>
    </row>
    <row r="86" spans="1:7" x14ac:dyDescent="0.8">
      <c r="A86" s="190">
        <v>82</v>
      </c>
      <c r="B86" s="180" t="s">
        <v>888</v>
      </c>
      <c r="C86" s="181"/>
      <c r="D86" s="184" t="s">
        <v>133</v>
      </c>
      <c r="E86" s="183" t="s">
        <v>876</v>
      </c>
      <c r="F86" s="183" t="s">
        <v>877</v>
      </c>
      <c r="G86" s="178" t="s">
        <v>887</v>
      </c>
    </row>
    <row r="87" spans="1:7" x14ac:dyDescent="0.8">
      <c r="A87" s="190">
        <v>83</v>
      </c>
      <c r="B87" s="180" t="s">
        <v>889</v>
      </c>
      <c r="C87" s="181"/>
      <c r="D87" s="184" t="s">
        <v>133</v>
      </c>
      <c r="E87" s="183" t="s">
        <v>876</v>
      </c>
      <c r="F87" s="183" t="s">
        <v>877</v>
      </c>
      <c r="G87" s="178" t="s">
        <v>884</v>
      </c>
    </row>
    <row r="88" spans="1:7" x14ac:dyDescent="0.8">
      <c r="A88" s="190">
        <v>84</v>
      </c>
      <c r="B88" s="180" t="s">
        <v>137</v>
      </c>
      <c r="C88" s="181"/>
      <c r="D88" s="184" t="s">
        <v>133</v>
      </c>
      <c r="E88" s="183" t="s">
        <v>876</v>
      </c>
      <c r="F88" s="183" t="s">
        <v>877</v>
      </c>
      <c r="G88" s="178" t="s">
        <v>890</v>
      </c>
    </row>
    <row r="89" spans="1:7" x14ac:dyDescent="0.8">
      <c r="A89" s="195"/>
      <c r="B89" s="196"/>
      <c r="C89" s="196"/>
      <c r="E89" s="197" t="s">
        <v>844</v>
      </c>
      <c r="F89" s="156"/>
      <c r="G89" s="198"/>
    </row>
    <row r="90" spans="1:7" x14ac:dyDescent="0.8">
      <c r="A90" s="190">
        <v>85</v>
      </c>
      <c r="B90" s="185" t="s">
        <v>891</v>
      </c>
      <c r="C90" s="185"/>
      <c r="D90" s="179" t="s">
        <v>4</v>
      </c>
      <c r="E90" s="183" t="s">
        <v>846</v>
      </c>
      <c r="F90" s="183" t="s">
        <v>112</v>
      </c>
      <c r="G90" s="178" t="s">
        <v>892</v>
      </c>
    </row>
    <row r="91" spans="1:7" x14ac:dyDescent="0.8">
      <c r="A91" s="190">
        <v>86</v>
      </c>
      <c r="B91" s="185" t="s">
        <v>893</v>
      </c>
      <c r="C91" s="185"/>
      <c r="D91" s="179" t="s">
        <v>4</v>
      </c>
      <c r="E91" s="183" t="s">
        <v>846</v>
      </c>
      <c r="F91" s="183" t="s">
        <v>112</v>
      </c>
      <c r="G91" s="178" t="s">
        <v>892</v>
      </c>
    </row>
    <row r="92" spans="1:7" x14ac:dyDescent="0.8">
      <c r="A92" s="190">
        <v>87</v>
      </c>
      <c r="B92" s="180" t="s">
        <v>894</v>
      </c>
      <c r="C92" s="181"/>
      <c r="D92" s="179" t="s">
        <v>4</v>
      </c>
      <c r="E92" s="183" t="s">
        <v>846</v>
      </c>
      <c r="F92" s="183" t="s">
        <v>112</v>
      </c>
      <c r="G92" s="178" t="s">
        <v>892</v>
      </c>
    </row>
    <row r="93" spans="1:7" x14ac:dyDescent="0.8">
      <c r="A93" s="190">
        <v>88</v>
      </c>
      <c r="B93" s="180" t="s">
        <v>159</v>
      </c>
      <c r="C93" s="181"/>
      <c r="D93" s="179" t="s">
        <v>4</v>
      </c>
      <c r="E93" s="183" t="s">
        <v>846</v>
      </c>
      <c r="F93" s="183" t="s">
        <v>192</v>
      </c>
      <c r="G93" s="178" t="s">
        <v>895</v>
      </c>
    </row>
    <row r="94" spans="1:7" x14ac:dyDescent="0.8">
      <c r="A94" s="190">
        <v>89</v>
      </c>
      <c r="B94" s="180" t="s">
        <v>896</v>
      </c>
      <c r="C94" s="181"/>
      <c r="D94" s="179" t="s">
        <v>4</v>
      </c>
      <c r="E94" s="183" t="s">
        <v>751</v>
      </c>
      <c r="F94" s="183" t="s">
        <v>165</v>
      </c>
      <c r="G94" s="178" t="s">
        <v>897</v>
      </c>
    </row>
    <row r="95" spans="1:7" x14ac:dyDescent="0.8">
      <c r="A95" s="190">
        <v>90</v>
      </c>
      <c r="B95" s="180" t="s">
        <v>898</v>
      </c>
      <c r="C95" s="181"/>
      <c r="D95" s="179" t="s">
        <v>4</v>
      </c>
      <c r="E95" s="183" t="s">
        <v>751</v>
      </c>
      <c r="F95" s="183" t="s">
        <v>117</v>
      </c>
      <c r="G95" s="178" t="s">
        <v>899</v>
      </c>
    </row>
    <row r="96" spans="1:7" x14ac:dyDescent="0.8">
      <c r="A96" s="190">
        <v>91</v>
      </c>
      <c r="B96" s="180" t="s">
        <v>900</v>
      </c>
      <c r="C96" s="181"/>
      <c r="D96" s="179" t="s">
        <v>4</v>
      </c>
      <c r="E96" s="183" t="s">
        <v>751</v>
      </c>
      <c r="F96" s="183" t="s">
        <v>117</v>
      </c>
      <c r="G96" s="178" t="s">
        <v>863</v>
      </c>
    </row>
    <row r="97" spans="1:7" x14ac:dyDescent="0.8">
      <c r="A97" s="190">
        <v>92</v>
      </c>
      <c r="B97" s="180" t="s">
        <v>901</v>
      </c>
      <c r="C97" s="181"/>
      <c r="D97" s="179" t="s">
        <v>4</v>
      </c>
      <c r="E97" s="183" t="s">
        <v>751</v>
      </c>
      <c r="F97" s="183" t="s">
        <v>117</v>
      </c>
      <c r="G97" s="178" t="s">
        <v>902</v>
      </c>
    </row>
    <row r="98" spans="1:7" x14ac:dyDescent="0.8">
      <c r="A98" s="190">
        <v>93</v>
      </c>
      <c r="B98" s="180" t="s">
        <v>903</v>
      </c>
      <c r="C98" s="181"/>
      <c r="D98" s="192" t="s">
        <v>4</v>
      </c>
      <c r="E98" s="183" t="s">
        <v>748</v>
      </c>
      <c r="F98" s="183" t="s">
        <v>176</v>
      </c>
      <c r="G98" s="178" t="s">
        <v>904</v>
      </c>
    </row>
    <row r="99" spans="1:7" x14ac:dyDescent="0.8">
      <c r="A99" s="190">
        <v>94</v>
      </c>
      <c r="B99" s="180" t="s">
        <v>905</v>
      </c>
      <c r="C99" s="181"/>
      <c r="D99" s="192" t="s">
        <v>4</v>
      </c>
      <c r="E99" s="183" t="s">
        <v>748</v>
      </c>
      <c r="F99" s="183" t="s">
        <v>176</v>
      </c>
      <c r="G99" s="178" t="s">
        <v>906</v>
      </c>
    </row>
    <row r="100" spans="1:7" x14ac:dyDescent="0.8">
      <c r="A100" s="190">
        <v>95</v>
      </c>
      <c r="B100" s="180" t="s">
        <v>907</v>
      </c>
      <c r="C100" s="181"/>
      <c r="D100" s="193" t="s">
        <v>771</v>
      </c>
      <c r="E100" s="183" t="s">
        <v>748</v>
      </c>
      <c r="F100" s="183" t="s">
        <v>73</v>
      </c>
      <c r="G100" s="178" t="s">
        <v>908</v>
      </c>
    </row>
    <row r="101" spans="1:7" x14ac:dyDescent="0.8">
      <c r="A101" s="190">
        <v>96</v>
      </c>
      <c r="B101" s="180" t="s">
        <v>909</v>
      </c>
      <c r="C101" s="181"/>
      <c r="D101" s="194" t="s">
        <v>91</v>
      </c>
      <c r="E101" s="183" t="s">
        <v>777</v>
      </c>
      <c r="F101" s="183" t="s">
        <v>92</v>
      </c>
      <c r="G101" s="178" t="s">
        <v>910</v>
      </c>
    </row>
    <row r="102" spans="1:7" x14ac:dyDescent="0.8">
      <c r="A102" s="190">
        <v>97</v>
      </c>
      <c r="B102" s="180" t="s">
        <v>911</v>
      </c>
      <c r="C102" s="181"/>
      <c r="D102" s="194" t="s">
        <v>91</v>
      </c>
      <c r="E102" s="183" t="s">
        <v>777</v>
      </c>
      <c r="F102" s="183" t="s">
        <v>92</v>
      </c>
      <c r="G102" s="178" t="s">
        <v>912</v>
      </c>
    </row>
    <row r="103" spans="1:7" x14ac:dyDescent="0.8">
      <c r="A103" s="190">
        <v>98</v>
      </c>
      <c r="B103" s="180" t="s">
        <v>913</v>
      </c>
      <c r="C103" s="181"/>
      <c r="D103" s="199" t="s">
        <v>202</v>
      </c>
      <c r="E103" s="183" t="s">
        <v>780</v>
      </c>
      <c r="F103" s="183" t="s">
        <v>203</v>
      </c>
      <c r="G103" s="178" t="s">
        <v>914</v>
      </c>
    </row>
    <row r="104" spans="1:7" x14ac:dyDescent="0.8">
      <c r="A104" s="190">
        <v>99</v>
      </c>
      <c r="B104" s="180" t="s">
        <v>915</v>
      </c>
      <c r="C104" s="181"/>
      <c r="D104" s="199" t="s">
        <v>202</v>
      </c>
      <c r="E104" s="183" t="s">
        <v>780</v>
      </c>
      <c r="F104" s="183" t="s">
        <v>203</v>
      </c>
      <c r="G104" s="178" t="s">
        <v>914</v>
      </c>
    </row>
    <row r="105" spans="1:7" x14ac:dyDescent="0.8">
      <c r="A105" s="190">
        <v>100</v>
      </c>
      <c r="B105" s="180" t="s">
        <v>916</v>
      </c>
      <c r="C105" s="181"/>
      <c r="D105" s="175" t="s">
        <v>202</v>
      </c>
      <c r="E105" s="183" t="s">
        <v>784</v>
      </c>
      <c r="F105" s="183" t="s">
        <v>203</v>
      </c>
      <c r="G105" s="178" t="s">
        <v>832</v>
      </c>
    </row>
    <row r="106" spans="1:7" x14ac:dyDescent="0.8">
      <c r="A106" s="190">
        <v>101</v>
      </c>
      <c r="B106" s="180" t="s">
        <v>917</v>
      </c>
      <c r="C106" s="181"/>
      <c r="D106" s="175" t="s">
        <v>202</v>
      </c>
      <c r="E106" s="183" t="s">
        <v>784</v>
      </c>
      <c r="F106" s="183" t="s">
        <v>203</v>
      </c>
      <c r="G106" s="178" t="s">
        <v>918</v>
      </c>
    </row>
    <row r="107" spans="1:7" x14ac:dyDescent="0.8">
      <c r="A107" s="190">
        <v>102</v>
      </c>
      <c r="B107" s="180" t="s">
        <v>919</v>
      </c>
      <c r="C107" s="181"/>
      <c r="D107" s="175" t="s">
        <v>202</v>
      </c>
      <c r="E107" s="183" t="s">
        <v>784</v>
      </c>
      <c r="F107" s="183" t="s">
        <v>203</v>
      </c>
      <c r="G107" s="178" t="s">
        <v>920</v>
      </c>
    </row>
    <row r="108" spans="1:7" x14ac:dyDescent="0.8">
      <c r="A108" s="190">
        <v>103</v>
      </c>
      <c r="B108" s="180" t="s">
        <v>921</v>
      </c>
      <c r="C108" s="181"/>
      <c r="D108" s="175" t="s">
        <v>202</v>
      </c>
      <c r="E108" s="183" t="s">
        <v>784</v>
      </c>
      <c r="F108" s="183" t="s">
        <v>203</v>
      </c>
      <c r="G108" s="178" t="s">
        <v>832</v>
      </c>
    </row>
    <row r="109" spans="1:7" x14ac:dyDescent="0.8">
      <c r="A109" s="190">
        <v>104</v>
      </c>
      <c r="B109" s="180" t="s">
        <v>922</v>
      </c>
      <c r="C109" s="181"/>
      <c r="D109" s="175" t="s">
        <v>202</v>
      </c>
      <c r="E109" s="183" t="s">
        <v>784</v>
      </c>
      <c r="F109" s="183" t="s">
        <v>203</v>
      </c>
      <c r="G109" s="178" t="s">
        <v>793</v>
      </c>
    </row>
    <row r="110" spans="1:7" x14ac:dyDescent="0.8">
      <c r="A110" s="190">
        <v>105</v>
      </c>
      <c r="B110" s="180" t="s">
        <v>923</v>
      </c>
      <c r="C110" s="181"/>
      <c r="D110" s="175" t="s">
        <v>202</v>
      </c>
      <c r="E110" s="183" t="s">
        <v>784</v>
      </c>
      <c r="F110" s="183" t="s">
        <v>203</v>
      </c>
      <c r="G110" s="178" t="s">
        <v>832</v>
      </c>
    </row>
    <row r="111" spans="1:7" x14ac:dyDescent="0.8">
      <c r="A111" s="190">
        <v>106</v>
      </c>
      <c r="B111" s="180" t="s">
        <v>924</v>
      </c>
      <c r="C111" s="181"/>
      <c r="D111" s="175" t="s">
        <v>202</v>
      </c>
      <c r="E111" s="183" t="s">
        <v>784</v>
      </c>
      <c r="F111" s="183" t="s">
        <v>203</v>
      </c>
      <c r="G111" s="178" t="s">
        <v>925</v>
      </c>
    </row>
    <row r="112" spans="1:7" x14ac:dyDescent="0.8">
      <c r="A112" s="190">
        <v>107</v>
      </c>
      <c r="B112" s="180" t="s">
        <v>926</v>
      </c>
      <c r="C112" s="181"/>
      <c r="D112" s="175" t="s">
        <v>202</v>
      </c>
      <c r="E112" s="183" t="s">
        <v>784</v>
      </c>
      <c r="F112" s="183" t="s">
        <v>203</v>
      </c>
      <c r="G112" s="178" t="s">
        <v>832</v>
      </c>
    </row>
    <row r="113" spans="1:7" x14ac:dyDescent="0.8">
      <c r="A113" s="190">
        <v>108</v>
      </c>
      <c r="B113" s="180" t="s">
        <v>927</v>
      </c>
      <c r="C113" s="181"/>
      <c r="D113" s="175" t="s">
        <v>202</v>
      </c>
      <c r="E113" s="183" t="s">
        <v>784</v>
      </c>
      <c r="F113" s="183" t="s">
        <v>203</v>
      </c>
      <c r="G113" s="178" t="s">
        <v>925</v>
      </c>
    </row>
    <row r="114" spans="1:7" x14ac:dyDescent="0.8">
      <c r="A114" s="190">
        <v>109</v>
      </c>
      <c r="B114" s="180" t="s">
        <v>928</v>
      </c>
      <c r="C114" s="181"/>
      <c r="D114" s="184" t="s">
        <v>133</v>
      </c>
      <c r="E114" s="183" t="s">
        <v>825</v>
      </c>
      <c r="F114" s="183" t="s">
        <v>138</v>
      </c>
      <c r="G114" s="178" t="s">
        <v>884</v>
      </c>
    </row>
    <row r="115" spans="1:7" x14ac:dyDescent="0.8">
      <c r="A115" s="190">
        <v>110</v>
      </c>
      <c r="B115" s="180" t="s">
        <v>929</v>
      </c>
      <c r="C115" s="181"/>
      <c r="D115" s="184" t="s">
        <v>133</v>
      </c>
      <c r="E115" s="183" t="s">
        <v>825</v>
      </c>
      <c r="F115" s="183" t="s">
        <v>138</v>
      </c>
      <c r="G115" s="178" t="s">
        <v>756</v>
      </c>
    </row>
    <row r="116" spans="1:7" x14ac:dyDescent="0.8">
      <c r="A116" s="190">
        <v>111</v>
      </c>
      <c r="B116" s="180" t="s">
        <v>930</v>
      </c>
      <c r="C116" s="181"/>
      <c r="D116" s="184" t="s">
        <v>133</v>
      </c>
      <c r="E116" s="183" t="s">
        <v>825</v>
      </c>
      <c r="F116" s="183" t="s">
        <v>138</v>
      </c>
      <c r="G116" s="178" t="s">
        <v>832</v>
      </c>
    </row>
    <row r="117" spans="1:7" x14ac:dyDescent="0.8">
      <c r="A117" s="190">
        <v>112</v>
      </c>
      <c r="B117" s="180" t="s">
        <v>931</v>
      </c>
      <c r="C117" s="181"/>
      <c r="D117" s="184" t="s">
        <v>133</v>
      </c>
      <c r="E117" s="183" t="s">
        <v>825</v>
      </c>
      <c r="F117" s="183" t="s">
        <v>138</v>
      </c>
      <c r="G117" s="178" t="s">
        <v>904</v>
      </c>
    </row>
    <row r="118" spans="1:7" x14ac:dyDescent="0.8">
      <c r="A118" s="190">
        <v>113</v>
      </c>
      <c r="B118" s="180" t="s">
        <v>932</v>
      </c>
      <c r="C118" s="181"/>
      <c r="D118" s="184" t="s">
        <v>133</v>
      </c>
      <c r="E118" s="183" t="s">
        <v>825</v>
      </c>
      <c r="F118" s="183" t="s">
        <v>138</v>
      </c>
      <c r="G118" s="178" t="s">
        <v>904</v>
      </c>
    </row>
    <row r="119" spans="1:7" x14ac:dyDescent="0.8">
      <c r="A119" s="190">
        <v>114</v>
      </c>
      <c r="B119" s="180" t="s">
        <v>933</v>
      </c>
      <c r="C119" s="181"/>
      <c r="D119" s="184" t="s">
        <v>133</v>
      </c>
      <c r="E119" s="183" t="s">
        <v>825</v>
      </c>
      <c r="F119" s="183" t="s">
        <v>138</v>
      </c>
      <c r="G119" s="178" t="s">
        <v>934</v>
      </c>
    </row>
    <row r="120" spans="1:7" x14ac:dyDescent="0.8">
      <c r="A120" s="190">
        <v>115</v>
      </c>
      <c r="B120" s="180" t="s">
        <v>935</v>
      </c>
      <c r="C120" s="181"/>
      <c r="D120" s="184" t="s">
        <v>133</v>
      </c>
      <c r="E120" s="183" t="s">
        <v>825</v>
      </c>
      <c r="F120" s="183" t="s">
        <v>138</v>
      </c>
      <c r="G120" s="178" t="s">
        <v>936</v>
      </c>
    </row>
    <row r="121" spans="1:7" x14ac:dyDescent="0.8">
      <c r="A121" s="190">
        <v>116</v>
      </c>
      <c r="B121" s="180" t="s">
        <v>937</v>
      </c>
      <c r="C121" s="181"/>
      <c r="D121" s="184" t="s">
        <v>133</v>
      </c>
      <c r="E121" s="183" t="s">
        <v>825</v>
      </c>
      <c r="F121" s="183" t="s">
        <v>138</v>
      </c>
      <c r="G121" s="178" t="s">
        <v>832</v>
      </c>
    </row>
    <row r="122" spans="1:7" x14ac:dyDescent="0.8">
      <c r="A122" s="190">
        <v>117</v>
      </c>
      <c r="B122" s="180" t="s">
        <v>938</v>
      </c>
      <c r="C122" s="181"/>
      <c r="D122" s="184" t="s">
        <v>133</v>
      </c>
      <c r="E122" s="183" t="s">
        <v>825</v>
      </c>
      <c r="F122" s="183" t="s">
        <v>138</v>
      </c>
      <c r="G122" s="178" t="s">
        <v>884</v>
      </c>
    </row>
    <row r="123" spans="1:7" x14ac:dyDescent="0.8">
      <c r="A123" s="190">
        <v>118</v>
      </c>
      <c r="B123" s="180" t="s">
        <v>939</v>
      </c>
      <c r="C123" s="181"/>
      <c r="D123" s="186" t="s">
        <v>771</v>
      </c>
      <c r="E123" s="183" t="s">
        <v>838</v>
      </c>
      <c r="F123" s="183" t="s">
        <v>73</v>
      </c>
      <c r="G123" s="178" t="s">
        <v>756</v>
      </c>
    </row>
    <row r="124" spans="1:7" x14ac:dyDescent="0.8">
      <c r="A124" s="190">
        <v>119</v>
      </c>
      <c r="B124" s="180" t="s">
        <v>940</v>
      </c>
      <c r="C124" s="181"/>
      <c r="D124" s="186" t="s">
        <v>771</v>
      </c>
      <c r="E124" s="183" t="s">
        <v>838</v>
      </c>
      <c r="F124" s="183" t="s">
        <v>73</v>
      </c>
      <c r="G124" s="178" t="s">
        <v>793</v>
      </c>
    </row>
    <row r="125" spans="1:7" x14ac:dyDescent="0.8">
      <c r="A125" s="190">
        <v>120</v>
      </c>
      <c r="B125" s="180" t="s">
        <v>941</v>
      </c>
      <c r="C125" s="181"/>
      <c r="D125" s="186" t="s">
        <v>771</v>
      </c>
      <c r="E125" s="183" t="s">
        <v>838</v>
      </c>
      <c r="F125" s="183" t="s">
        <v>73</v>
      </c>
      <c r="G125" s="178" t="s">
        <v>793</v>
      </c>
    </row>
    <row r="126" spans="1:7" x14ac:dyDescent="0.8">
      <c r="A126" s="190">
        <v>121</v>
      </c>
      <c r="B126" s="180" t="s">
        <v>942</v>
      </c>
      <c r="C126" s="181"/>
      <c r="D126" s="186" t="s">
        <v>771</v>
      </c>
      <c r="E126" s="183" t="s">
        <v>838</v>
      </c>
      <c r="F126" s="183" t="s">
        <v>73</v>
      </c>
      <c r="G126" s="178" t="s">
        <v>795</v>
      </c>
    </row>
    <row r="127" spans="1:7" x14ac:dyDescent="0.8">
      <c r="A127" s="190">
        <v>122</v>
      </c>
      <c r="B127" s="180" t="s">
        <v>943</v>
      </c>
      <c r="C127" s="181"/>
      <c r="D127" s="186" t="s">
        <v>771</v>
      </c>
      <c r="E127" s="183" t="s">
        <v>838</v>
      </c>
      <c r="F127" s="183" t="s">
        <v>73</v>
      </c>
      <c r="G127" s="178" t="s">
        <v>795</v>
      </c>
    </row>
    <row r="128" spans="1:7" x14ac:dyDescent="0.8">
      <c r="A128" s="190">
        <v>123</v>
      </c>
      <c r="B128" s="180" t="s">
        <v>944</v>
      </c>
      <c r="C128" s="181"/>
      <c r="D128" s="186" t="s">
        <v>771</v>
      </c>
      <c r="E128" s="183" t="s">
        <v>838</v>
      </c>
      <c r="F128" s="183" t="s">
        <v>73</v>
      </c>
      <c r="G128" s="178" t="s">
        <v>795</v>
      </c>
    </row>
    <row r="129" spans="1:7" x14ac:dyDescent="0.8">
      <c r="A129" s="190">
        <v>124</v>
      </c>
      <c r="B129" s="180" t="s">
        <v>945</v>
      </c>
      <c r="C129" s="181"/>
      <c r="D129" s="186" t="s">
        <v>771</v>
      </c>
      <c r="E129" s="183" t="s">
        <v>838</v>
      </c>
      <c r="F129" s="183" t="s">
        <v>73</v>
      </c>
      <c r="G129" s="178" t="s">
        <v>756</v>
      </c>
    </row>
    <row r="130" spans="1:7" x14ac:dyDescent="0.8">
      <c r="A130" s="190">
        <v>125</v>
      </c>
      <c r="B130" s="180" t="s">
        <v>946</v>
      </c>
      <c r="C130" s="181"/>
      <c r="D130" s="186" t="s">
        <v>771</v>
      </c>
      <c r="E130" s="183" t="s">
        <v>838</v>
      </c>
      <c r="F130" s="183" t="s">
        <v>73</v>
      </c>
      <c r="G130" s="178" t="s">
        <v>758</v>
      </c>
    </row>
    <row r="131" spans="1:7" x14ac:dyDescent="0.8">
      <c r="A131" s="190">
        <v>126</v>
      </c>
      <c r="B131" s="180" t="s">
        <v>947</v>
      </c>
      <c r="C131" s="181"/>
      <c r="D131" s="186" t="s">
        <v>771</v>
      </c>
      <c r="E131" s="183" t="s">
        <v>838</v>
      </c>
      <c r="F131" s="183" t="s">
        <v>73</v>
      </c>
      <c r="G131" s="178" t="s">
        <v>795</v>
      </c>
    </row>
    <row r="132" spans="1:7" x14ac:dyDescent="0.8">
      <c r="A132" s="190">
        <v>127</v>
      </c>
      <c r="B132" s="180" t="s">
        <v>948</v>
      </c>
      <c r="C132" s="181"/>
      <c r="D132" s="186" t="s">
        <v>771</v>
      </c>
      <c r="E132" s="183" t="s">
        <v>838</v>
      </c>
      <c r="F132" s="183" t="s">
        <v>73</v>
      </c>
      <c r="G132" s="178" t="s">
        <v>758</v>
      </c>
    </row>
    <row r="133" spans="1:7" x14ac:dyDescent="0.8">
      <c r="A133" s="190">
        <v>128</v>
      </c>
      <c r="B133" s="180" t="s">
        <v>949</v>
      </c>
      <c r="C133" s="181"/>
      <c r="D133" s="186" t="s">
        <v>771</v>
      </c>
      <c r="E133" s="183" t="s">
        <v>838</v>
      </c>
      <c r="F133" s="183" t="s">
        <v>73</v>
      </c>
      <c r="G133" s="178" t="s">
        <v>758</v>
      </c>
    </row>
    <row r="134" spans="1:7" x14ac:dyDescent="0.8">
      <c r="A134" s="190">
        <v>129</v>
      </c>
      <c r="B134" s="180" t="s">
        <v>950</v>
      </c>
      <c r="C134" s="181"/>
      <c r="D134" s="186" t="s">
        <v>771</v>
      </c>
      <c r="E134" s="183" t="s">
        <v>838</v>
      </c>
      <c r="F134" s="183" t="s">
        <v>73</v>
      </c>
      <c r="G134" s="178" t="s">
        <v>758</v>
      </c>
    </row>
    <row r="135" spans="1:7" x14ac:dyDescent="0.8">
      <c r="A135" s="190">
        <v>130</v>
      </c>
      <c r="B135" s="180" t="s">
        <v>951</v>
      </c>
      <c r="C135" s="181"/>
      <c r="D135" s="186" t="s">
        <v>771</v>
      </c>
      <c r="E135" s="183" t="s">
        <v>838</v>
      </c>
      <c r="F135" s="183" t="s">
        <v>73</v>
      </c>
      <c r="G135" s="178" t="s">
        <v>756</v>
      </c>
    </row>
    <row r="136" spans="1:7" x14ac:dyDescent="0.8">
      <c r="A136" s="190">
        <v>131</v>
      </c>
      <c r="B136" s="180" t="s">
        <v>952</v>
      </c>
      <c r="C136" s="181"/>
      <c r="D136" s="186" t="s">
        <v>771</v>
      </c>
      <c r="E136" s="183" t="s">
        <v>838</v>
      </c>
      <c r="F136" s="183" t="s">
        <v>73</v>
      </c>
      <c r="G136" s="178" t="s">
        <v>793</v>
      </c>
    </row>
    <row r="137" spans="1:7" x14ac:dyDescent="0.8">
      <c r="A137" s="190">
        <v>132</v>
      </c>
      <c r="B137" s="180" t="s">
        <v>953</v>
      </c>
      <c r="C137" s="181"/>
      <c r="D137" s="186" t="s">
        <v>771</v>
      </c>
      <c r="E137" s="183" t="s">
        <v>838</v>
      </c>
      <c r="F137" s="183" t="s">
        <v>73</v>
      </c>
      <c r="G137" s="178" t="s">
        <v>954</v>
      </c>
    </row>
    <row r="138" spans="1:7" x14ac:dyDescent="0.8">
      <c r="A138" s="190">
        <v>133</v>
      </c>
      <c r="B138" s="180" t="s">
        <v>955</v>
      </c>
      <c r="C138" s="181"/>
      <c r="D138" s="186" t="s">
        <v>771</v>
      </c>
      <c r="E138" s="183" t="s">
        <v>838</v>
      </c>
      <c r="F138" s="183" t="s">
        <v>73</v>
      </c>
      <c r="G138" s="178" t="s">
        <v>956</v>
      </c>
    </row>
    <row r="139" spans="1:7" x14ac:dyDescent="0.8">
      <c r="A139" s="190">
        <v>134</v>
      </c>
      <c r="B139" s="180" t="s">
        <v>957</v>
      </c>
      <c r="C139" s="181"/>
      <c r="D139" s="186" t="s">
        <v>771</v>
      </c>
      <c r="E139" s="183" t="s">
        <v>838</v>
      </c>
      <c r="F139" s="183" t="s">
        <v>73</v>
      </c>
      <c r="G139" s="178" t="s">
        <v>954</v>
      </c>
    </row>
    <row r="140" spans="1:7" x14ac:dyDescent="0.8">
      <c r="A140" s="195"/>
      <c r="B140" s="156"/>
      <c r="C140" s="156"/>
      <c r="E140" s="197" t="s">
        <v>958</v>
      </c>
      <c r="F140" s="156"/>
      <c r="G140" s="198"/>
    </row>
    <row r="141" spans="1:7" x14ac:dyDescent="0.8">
      <c r="A141" s="200"/>
      <c r="B141" s="201"/>
      <c r="C141" s="201"/>
      <c r="D141" s="202" t="s">
        <v>959</v>
      </c>
      <c r="E141" s="203"/>
      <c r="F141" s="203"/>
      <c r="G141" s="204"/>
    </row>
    <row r="142" spans="1:7" x14ac:dyDescent="0.8">
      <c r="A142" s="195"/>
      <c r="B142" s="156"/>
      <c r="C142" s="156"/>
      <c r="E142" s="205" t="s">
        <v>960</v>
      </c>
      <c r="F142" s="156"/>
      <c r="G142" s="198"/>
    </row>
    <row r="143" spans="1:7" x14ac:dyDescent="0.8">
      <c r="A143" s="190">
        <v>135</v>
      </c>
      <c r="B143" s="180" t="s">
        <v>961</v>
      </c>
      <c r="C143" s="181"/>
      <c r="D143" s="179" t="s">
        <v>4</v>
      </c>
      <c r="E143" s="183" t="s">
        <v>846</v>
      </c>
      <c r="F143" s="183" t="s">
        <v>112</v>
      </c>
      <c r="G143" s="178" t="s">
        <v>962</v>
      </c>
    </row>
    <row r="144" spans="1:7" x14ac:dyDescent="0.8">
      <c r="A144" s="190">
        <v>136</v>
      </c>
      <c r="B144" s="180" t="s">
        <v>963</v>
      </c>
      <c r="C144" s="181"/>
      <c r="D144" s="179" t="s">
        <v>4</v>
      </c>
      <c r="E144" s="183" t="s">
        <v>846</v>
      </c>
      <c r="F144" s="183" t="s">
        <v>112</v>
      </c>
      <c r="G144" s="178" t="s">
        <v>964</v>
      </c>
    </row>
    <row r="145" spans="1:7" x14ac:dyDescent="0.8">
      <c r="A145" s="190">
        <v>137</v>
      </c>
      <c r="B145" s="180" t="s">
        <v>965</v>
      </c>
      <c r="C145" s="181"/>
      <c r="D145" s="179" t="s">
        <v>4</v>
      </c>
      <c r="E145" s="183" t="s">
        <v>846</v>
      </c>
      <c r="F145" s="183" t="s">
        <v>112</v>
      </c>
      <c r="G145" s="178" t="s">
        <v>962</v>
      </c>
    </row>
    <row r="146" spans="1:7" x14ac:dyDescent="0.8">
      <c r="A146" s="190">
        <v>138</v>
      </c>
      <c r="B146" s="180" t="s">
        <v>966</v>
      </c>
      <c r="C146" s="181"/>
      <c r="D146" s="179" t="s">
        <v>4</v>
      </c>
      <c r="E146" s="183" t="s">
        <v>846</v>
      </c>
      <c r="F146" s="183" t="s">
        <v>112</v>
      </c>
      <c r="G146" s="178" t="s">
        <v>967</v>
      </c>
    </row>
    <row r="147" spans="1:7" x14ac:dyDescent="0.8">
      <c r="A147" s="190">
        <v>139</v>
      </c>
      <c r="B147" s="180" t="s">
        <v>968</v>
      </c>
      <c r="C147" s="181"/>
      <c r="D147" s="179" t="s">
        <v>4</v>
      </c>
      <c r="E147" s="183" t="s">
        <v>846</v>
      </c>
      <c r="F147" s="183" t="s">
        <v>112</v>
      </c>
      <c r="G147" s="178" t="s">
        <v>962</v>
      </c>
    </row>
    <row r="148" spans="1:7" x14ac:dyDescent="0.8">
      <c r="A148" s="190">
        <v>140</v>
      </c>
      <c r="B148" s="180" t="s">
        <v>969</v>
      </c>
      <c r="C148" s="181"/>
      <c r="D148" s="179" t="s">
        <v>4</v>
      </c>
      <c r="E148" s="183" t="s">
        <v>846</v>
      </c>
      <c r="F148" s="183" t="s">
        <v>112</v>
      </c>
      <c r="G148" s="178" t="s">
        <v>967</v>
      </c>
    </row>
    <row r="149" spans="1:7" x14ac:dyDescent="0.8">
      <c r="A149" s="190">
        <v>141</v>
      </c>
      <c r="B149" s="180" t="s">
        <v>970</v>
      </c>
      <c r="C149" s="181"/>
      <c r="D149" s="179" t="s">
        <v>4</v>
      </c>
      <c r="E149" s="183" t="s">
        <v>846</v>
      </c>
      <c r="F149" s="183" t="s">
        <v>112</v>
      </c>
      <c r="G149" s="178" t="s">
        <v>967</v>
      </c>
    </row>
    <row r="150" spans="1:7" x14ac:dyDescent="0.8">
      <c r="A150" s="190">
        <v>142</v>
      </c>
      <c r="B150" s="180" t="s">
        <v>971</v>
      </c>
      <c r="C150" s="181"/>
      <c r="D150" s="179" t="s">
        <v>4</v>
      </c>
      <c r="E150" s="183" t="s">
        <v>846</v>
      </c>
      <c r="F150" s="183" t="s">
        <v>192</v>
      </c>
      <c r="G150" s="178" t="s">
        <v>972</v>
      </c>
    </row>
    <row r="151" spans="1:7" x14ac:dyDescent="0.8">
      <c r="A151" s="190">
        <v>143</v>
      </c>
      <c r="B151" s="180" t="s">
        <v>973</v>
      </c>
      <c r="C151" s="181"/>
      <c r="D151" s="179" t="s">
        <v>4</v>
      </c>
      <c r="E151" s="183" t="s">
        <v>846</v>
      </c>
      <c r="F151" s="183" t="s">
        <v>192</v>
      </c>
      <c r="G151" s="178" t="s">
        <v>974</v>
      </c>
    </row>
    <row r="152" spans="1:7" x14ac:dyDescent="0.8">
      <c r="A152" s="190">
        <v>144</v>
      </c>
      <c r="B152" s="180" t="s">
        <v>975</v>
      </c>
      <c r="C152" s="181"/>
      <c r="D152" s="179" t="s">
        <v>4</v>
      </c>
      <c r="E152" s="183" t="s">
        <v>751</v>
      </c>
      <c r="F152" s="183" t="s">
        <v>117</v>
      </c>
      <c r="G152" s="178" t="s">
        <v>863</v>
      </c>
    </row>
    <row r="153" spans="1:7" x14ac:dyDescent="0.8">
      <c r="A153" s="190">
        <v>145</v>
      </c>
      <c r="B153" s="180" t="s">
        <v>976</v>
      </c>
      <c r="C153" s="181"/>
      <c r="D153" s="192" t="s">
        <v>4</v>
      </c>
      <c r="E153" s="183" t="s">
        <v>748</v>
      </c>
      <c r="F153" s="183" t="s">
        <v>977</v>
      </c>
      <c r="G153" s="178" t="s">
        <v>978</v>
      </c>
    </row>
    <row r="154" spans="1:7" x14ac:dyDescent="0.8">
      <c r="A154" s="190">
        <v>146</v>
      </c>
      <c r="B154" s="180" t="s">
        <v>979</v>
      </c>
      <c r="C154" s="181"/>
      <c r="D154" s="192" t="s">
        <v>4</v>
      </c>
      <c r="E154" s="183" t="s">
        <v>748</v>
      </c>
      <c r="F154" s="183" t="s">
        <v>977</v>
      </c>
      <c r="G154" s="178" t="s">
        <v>980</v>
      </c>
    </row>
    <row r="155" spans="1:7" x14ac:dyDescent="0.8">
      <c r="A155" s="190">
        <v>147</v>
      </c>
      <c r="B155" s="180" t="s">
        <v>981</v>
      </c>
      <c r="C155" s="181"/>
      <c r="D155" s="192" t="s">
        <v>4</v>
      </c>
      <c r="E155" s="183" t="s">
        <v>748</v>
      </c>
      <c r="F155" s="183" t="s">
        <v>977</v>
      </c>
      <c r="G155" s="178" t="s">
        <v>982</v>
      </c>
    </row>
    <row r="156" spans="1:7" x14ac:dyDescent="0.8">
      <c r="A156" s="190">
        <v>148</v>
      </c>
      <c r="B156" s="180" t="s">
        <v>983</v>
      </c>
      <c r="C156" s="181"/>
      <c r="D156" s="192" t="s">
        <v>4</v>
      </c>
      <c r="E156" s="183" t="s">
        <v>748</v>
      </c>
      <c r="F156" s="183" t="s">
        <v>977</v>
      </c>
      <c r="G156" s="178" t="s">
        <v>984</v>
      </c>
    </row>
    <row r="157" spans="1:7" x14ac:dyDescent="0.8">
      <c r="A157" s="190">
        <v>149</v>
      </c>
      <c r="B157" s="180" t="s">
        <v>985</v>
      </c>
      <c r="C157" s="181"/>
      <c r="D157" s="192" t="s">
        <v>4</v>
      </c>
      <c r="E157" s="183" t="s">
        <v>748</v>
      </c>
      <c r="F157" s="183" t="s">
        <v>977</v>
      </c>
      <c r="G157" s="178" t="s">
        <v>986</v>
      </c>
    </row>
    <row r="158" spans="1:7" x14ac:dyDescent="0.8">
      <c r="A158" s="190">
        <v>150</v>
      </c>
      <c r="B158" s="180" t="s">
        <v>987</v>
      </c>
      <c r="C158" s="181"/>
      <c r="D158" s="192" t="s">
        <v>4</v>
      </c>
      <c r="E158" s="183" t="s">
        <v>748</v>
      </c>
      <c r="F158" s="183" t="s">
        <v>977</v>
      </c>
      <c r="G158" s="178" t="s">
        <v>982</v>
      </c>
    </row>
    <row r="159" spans="1:7" x14ac:dyDescent="0.8">
      <c r="A159" s="190">
        <v>151</v>
      </c>
      <c r="B159" s="180" t="s">
        <v>988</v>
      </c>
      <c r="C159" s="181"/>
      <c r="D159" s="194" t="s">
        <v>91</v>
      </c>
      <c r="E159" s="183" t="s">
        <v>777</v>
      </c>
      <c r="F159" s="183" t="s">
        <v>92</v>
      </c>
      <c r="G159" s="178" t="s">
        <v>989</v>
      </c>
    </row>
    <row r="160" spans="1:7" x14ac:dyDescent="0.8">
      <c r="A160" s="190">
        <v>152</v>
      </c>
      <c r="B160" s="180" t="s">
        <v>990</v>
      </c>
      <c r="C160" s="181"/>
      <c r="D160" s="194" t="s">
        <v>91</v>
      </c>
      <c r="E160" s="183" t="s">
        <v>777</v>
      </c>
      <c r="F160" s="183" t="s">
        <v>92</v>
      </c>
      <c r="G160" s="178" t="s">
        <v>991</v>
      </c>
    </row>
    <row r="161" spans="1:7" x14ac:dyDescent="0.8">
      <c r="A161" s="190">
        <v>153</v>
      </c>
      <c r="B161" s="180" t="s">
        <v>992</v>
      </c>
      <c r="C161" s="181"/>
      <c r="D161" s="206" t="s">
        <v>993</v>
      </c>
      <c r="E161" s="183" t="s">
        <v>846</v>
      </c>
      <c r="F161" s="183" t="s">
        <v>994</v>
      </c>
      <c r="G161" s="178" t="s">
        <v>995</v>
      </c>
    </row>
    <row r="162" spans="1:7" x14ac:dyDescent="0.8">
      <c r="A162" s="190">
        <v>154</v>
      </c>
      <c r="B162" s="180" t="s">
        <v>996</v>
      </c>
      <c r="C162" s="181"/>
      <c r="D162" s="179" t="s">
        <v>4</v>
      </c>
      <c r="E162" s="183" t="s">
        <v>777</v>
      </c>
      <c r="F162" s="183" t="s">
        <v>977</v>
      </c>
      <c r="G162" s="178" t="s">
        <v>980</v>
      </c>
    </row>
    <row r="163" spans="1:7" x14ac:dyDescent="0.8">
      <c r="A163" s="190">
        <v>155</v>
      </c>
      <c r="B163" s="180" t="s">
        <v>997</v>
      </c>
      <c r="C163" s="181"/>
      <c r="D163" s="179" t="s">
        <v>4</v>
      </c>
      <c r="E163" s="183" t="s">
        <v>777</v>
      </c>
      <c r="F163" s="183" t="s">
        <v>977</v>
      </c>
      <c r="G163" s="178" t="s">
        <v>998</v>
      </c>
    </row>
    <row r="164" spans="1:7" x14ac:dyDescent="0.8">
      <c r="A164" s="190">
        <v>156</v>
      </c>
      <c r="B164" s="180" t="s">
        <v>999</v>
      </c>
      <c r="C164" s="181"/>
      <c r="D164" s="179" t="s">
        <v>4</v>
      </c>
      <c r="E164" s="183" t="s">
        <v>777</v>
      </c>
      <c r="F164" s="183" t="s">
        <v>977</v>
      </c>
      <c r="G164" s="178" t="s">
        <v>863</v>
      </c>
    </row>
    <row r="165" spans="1:7" x14ac:dyDescent="0.8">
      <c r="A165" s="190">
        <v>157</v>
      </c>
      <c r="B165" s="180" t="s">
        <v>1000</v>
      </c>
      <c r="C165" s="181"/>
      <c r="D165" s="186" t="s">
        <v>72</v>
      </c>
      <c r="E165" s="183" t="s">
        <v>784</v>
      </c>
      <c r="F165" s="183" t="s">
        <v>641</v>
      </c>
      <c r="G165" s="178" t="s">
        <v>1001</v>
      </c>
    </row>
    <row r="166" spans="1:7" x14ac:dyDescent="0.8">
      <c r="A166" s="190">
        <v>158</v>
      </c>
      <c r="B166" s="180" t="s">
        <v>1002</v>
      </c>
      <c r="C166" s="181"/>
      <c r="D166" s="175" t="s">
        <v>202</v>
      </c>
      <c r="E166" s="183" t="s">
        <v>784</v>
      </c>
      <c r="F166" s="183" t="s">
        <v>1003</v>
      </c>
      <c r="G166" s="178" t="s">
        <v>789</v>
      </c>
    </row>
    <row r="167" spans="1:7" x14ac:dyDescent="0.8">
      <c r="A167" s="190">
        <v>159</v>
      </c>
      <c r="B167" s="180" t="s">
        <v>1004</v>
      </c>
      <c r="C167" s="181"/>
      <c r="D167" s="179" t="s">
        <v>4</v>
      </c>
      <c r="E167" s="183" t="s">
        <v>784</v>
      </c>
      <c r="F167" s="183" t="s">
        <v>81</v>
      </c>
      <c r="G167" s="178" t="s">
        <v>1005</v>
      </c>
    </row>
    <row r="168" spans="1:7" x14ac:dyDescent="0.8">
      <c r="A168" s="190">
        <v>160</v>
      </c>
      <c r="B168" s="180" t="s">
        <v>1006</v>
      </c>
      <c r="C168" s="181"/>
      <c r="D168" s="179" t="s">
        <v>4</v>
      </c>
      <c r="E168" s="183" t="s">
        <v>784</v>
      </c>
      <c r="F168" s="183" t="s">
        <v>81</v>
      </c>
      <c r="G168" s="178" t="s">
        <v>1005</v>
      </c>
    </row>
    <row r="169" spans="1:7" x14ac:dyDescent="0.8">
      <c r="A169" s="190">
        <v>161</v>
      </c>
      <c r="B169" s="185" t="s">
        <v>1007</v>
      </c>
      <c r="C169" s="185"/>
      <c r="D169" s="179" t="s">
        <v>4</v>
      </c>
      <c r="E169" s="183" t="s">
        <v>784</v>
      </c>
      <c r="F169" s="183" t="s">
        <v>81</v>
      </c>
      <c r="G169" s="178" t="s">
        <v>881</v>
      </c>
    </row>
    <row r="170" spans="1:7" x14ac:dyDescent="0.8">
      <c r="A170" s="190">
        <v>162</v>
      </c>
      <c r="B170" s="187" t="s">
        <v>1008</v>
      </c>
      <c r="C170" s="188"/>
      <c r="D170" s="179" t="s">
        <v>4</v>
      </c>
      <c r="E170" s="183" t="s">
        <v>784</v>
      </c>
      <c r="F170" s="183" t="s">
        <v>81</v>
      </c>
      <c r="G170" s="178" t="s">
        <v>814</v>
      </c>
    </row>
    <row r="171" spans="1:7" x14ac:dyDescent="0.8">
      <c r="A171" s="190">
        <v>163</v>
      </c>
      <c r="B171" s="180" t="s">
        <v>1009</v>
      </c>
      <c r="C171" s="181"/>
      <c r="D171" s="184" t="s">
        <v>133</v>
      </c>
      <c r="E171" s="183" t="s">
        <v>876</v>
      </c>
      <c r="F171" s="183" t="s">
        <v>134</v>
      </c>
      <c r="G171" s="178" t="s">
        <v>881</v>
      </c>
    </row>
    <row r="172" spans="1:7" x14ac:dyDescent="0.8">
      <c r="A172" s="190">
        <v>164</v>
      </c>
      <c r="B172" s="180" t="s">
        <v>1010</v>
      </c>
      <c r="C172" s="181"/>
      <c r="D172" s="179" t="s">
        <v>4</v>
      </c>
      <c r="E172" s="183" t="s">
        <v>876</v>
      </c>
      <c r="F172" s="183" t="s">
        <v>1011</v>
      </c>
      <c r="G172" s="178" t="s">
        <v>934</v>
      </c>
    </row>
    <row r="173" spans="1:7" x14ac:dyDescent="0.8">
      <c r="A173" s="190">
        <v>165</v>
      </c>
      <c r="B173" s="180" t="s">
        <v>1012</v>
      </c>
      <c r="C173" s="181"/>
      <c r="D173" s="182" t="s">
        <v>133</v>
      </c>
      <c r="E173" s="183" t="s">
        <v>1013</v>
      </c>
      <c r="F173" s="183" t="s">
        <v>138</v>
      </c>
      <c r="G173" s="178" t="s">
        <v>934</v>
      </c>
    </row>
    <row r="174" spans="1:7" x14ac:dyDescent="0.8">
      <c r="A174" s="190">
        <v>166</v>
      </c>
      <c r="B174" s="180" t="s">
        <v>1014</v>
      </c>
      <c r="C174" s="181"/>
      <c r="D174" s="182" t="s">
        <v>133</v>
      </c>
      <c r="E174" s="183" t="s">
        <v>1013</v>
      </c>
      <c r="F174" s="183" t="s">
        <v>138</v>
      </c>
      <c r="G174" s="178" t="s">
        <v>934</v>
      </c>
    </row>
    <row r="175" spans="1:7" x14ac:dyDescent="0.8">
      <c r="A175" s="190">
        <v>167</v>
      </c>
      <c r="B175" s="180" t="s">
        <v>1015</v>
      </c>
      <c r="C175" s="181"/>
      <c r="D175" s="184" t="s">
        <v>133</v>
      </c>
      <c r="E175" s="183" t="s">
        <v>825</v>
      </c>
      <c r="F175" s="183" t="s">
        <v>138</v>
      </c>
      <c r="G175" s="178" t="s">
        <v>962</v>
      </c>
    </row>
    <row r="176" spans="1:7" x14ac:dyDescent="0.8">
      <c r="A176" s="190">
        <v>168</v>
      </c>
      <c r="B176" s="180" t="s">
        <v>1016</v>
      </c>
      <c r="C176" s="181"/>
      <c r="D176" s="184" t="s">
        <v>133</v>
      </c>
      <c r="E176" s="183" t="s">
        <v>825</v>
      </c>
      <c r="F176" s="183" t="s">
        <v>138</v>
      </c>
      <c r="G176" s="178" t="s">
        <v>799</v>
      </c>
    </row>
    <row r="177" spans="1:7" x14ac:dyDescent="0.8">
      <c r="A177" s="190">
        <v>169</v>
      </c>
      <c r="B177" s="180" t="s">
        <v>1017</v>
      </c>
      <c r="C177" s="181"/>
      <c r="D177" s="184" t="s">
        <v>133</v>
      </c>
      <c r="E177" s="183" t="s">
        <v>825</v>
      </c>
      <c r="F177" s="183" t="s">
        <v>138</v>
      </c>
      <c r="G177" s="178" t="s">
        <v>799</v>
      </c>
    </row>
    <row r="178" spans="1:7" x14ac:dyDescent="0.8">
      <c r="A178" s="190">
        <v>170</v>
      </c>
      <c r="B178" s="180" t="s">
        <v>1018</v>
      </c>
      <c r="C178" s="181"/>
      <c r="D178" s="184" t="s">
        <v>133</v>
      </c>
      <c r="E178" s="183" t="s">
        <v>825</v>
      </c>
      <c r="F178" s="183" t="s">
        <v>138</v>
      </c>
      <c r="G178" s="178" t="s">
        <v>962</v>
      </c>
    </row>
    <row r="179" spans="1:7" x14ac:dyDescent="0.8">
      <c r="A179" s="190">
        <v>171</v>
      </c>
      <c r="B179" s="180" t="s">
        <v>1019</v>
      </c>
      <c r="C179" s="181"/>
      <c r="D179" s="184" t="s">
        <v>133</v>
      </c>
      <c r="E179" s="183" t="s">
        <v>825</v>
      </c>
      <c r="F179" s="183" t="s">
        <v>138</v>
      </c>
      <c r="G179" s="178" t="s">
        <v>934</v>
      </c>
    </row>
    <row r="180" spans="1:7" x14ac:dyDescent="0.8">
      <c r="A180" s="190">
        <v>172</v>
      </c>
      <c r="B180" s="180" t="s">
        <v>1020</v>
      </c>
      <c r="C180" s="181"/>
      <c r="D180" s="184" t="s">
        <v>133</v>
      </c>
      <c r="E180" s="183" t="s">
        <v>825</v>
      </c>
      <c r="F180" s="183" t="s">
        <v>138</v>
      </c>
      <c r="G180" s="178" t="s">
        <v>832</v>
      </c>
    </row>
    <row r="181" spans="1:7" x14ac:dyDescent="0.8">
      <c r="A181" s="190">
        <v>173</v>
      </c>
      <c r="B181" s="187" t="s">
        <v>1021</v>
      </c>
      <c r="C181" s="188"/>
      <c r="D181" s="186" t="s">
        <v>72</v>
      </c>
      <c r="E181" s="183" t="s">
        <v>838</v>
      </c>
      <c r="F181" s="183" t="s">
        <v>73</v>
      </c>
      <c r="G181" s="178" t="s">
        <v>756</v>
      </c>
    </row>
    <row r="182" spans="1:7" x14ac:dyDescent="0.8">
      <c r="A182" s="207"/>
      <c r="B182" s="208"/>
      <c r="C182" s="208"/>
      <c r="D182" s="208"/>
      <c r="E182" s="209" t="s">
        <v>960</v>
      </c>
      <c r="F182" s="208"/>
      <c r="G182" s="210"/>
    </row>
    <row r="183" spans="1:7" x14ac:dyDescent="0.8">
      <c r="A183" s="190">
        <v>174</v>
      </c>
      <c r="B183" s="180" t="s">
        <v>1022</v>
      </c>
      <c r="C183" s="181"/>
      <c r="D183" s="179" t="s">
        <v>4</v>
      </c>
      <c r="E183" s="183" t="s">
        <v>846</v>
      </c>
      <c r="F183" s="183" t="s">
        <v>112</v>
      </c>
      <c r="G183" s="178" t="s">
        <v>789</v>
      </c>
    </row>
    <row r="184" spans="1:7" x14ac:dyDescent="0.8">
      <c r="A184" s="190">
        <v>175</v>
      </c>
      <c r="B184" s="180" t="s">
        <v>1023</v>
      </c>
      <c r="C184" s="181"/>
      <c r="D184" s="179" t="s">
        <v>4</v>
      </c>
      <c r="E184" s="183" t="s">
        <v>846</v>
      </c>
      <c r="F184" s="183" t="s">
        <v>112</v>
      </c>
      <c r="G184" s="178" t="s">
        <v>795</v>
      </c>
    </row>
    <row r="185" spans="1:7" x14ac:dyDescent="0.8">
      <c r="A185" s="190">
        <v>176</v>
      </c>
      <c r="B185" s="180" t="s">
        <v>1024</v>
      </c>
      <c r="C185" s="181"/>
      <c r="D185" s="179" t="s">
        <v>4</v>
      </c>
      <c r="E185" s="183" t="s">
        <v>846</v>
      </c>
      <c r="F185" s="183" t="s">
        <v>112</v>
      </c>
      <c r="G185" s="178" t="s">
        <v>1025</v>
      </c>
    </row>
    <row r="186" spans="1:7" x14ac:dyDescent="0.8">
      <c r="A186" s="190">
        <v>177</v>
      </c>
      <c r="B186" s="180" t="s">
        <v>1026</v>
      </c>
      <c r="C186" s="181"/>
      <c r="D186" s="179" t="s">
        <v>4</v>
      </c>
      <c r="E186" s="183" t="s">
        <v>846</v>
      </c>
      <c r="F186" s="183" t="s">
        <v>112</v>
      </c>
      <c r="G186" s="178" t="s">
        <v>795</v>
      </c>
    </row>
    <row r="187" spans="1:7" x14ac:dyDescent="0.8">
      <c r="A187" s="190">
        <v>178</v>
      </c>
      <c r="B187" s="180" t="s">
        <v>1027</v>
      </c>
      <c r="C187" s="181"/>
      <c r="D187" s="179" t="s">
        <v>4</v>
      </c>
      <c r="E187" s="183" t="s">
        <v>751</v>
      </c>
      <c r="F187" s="183" t="s">
        <v>117</v>
      </c>
      <c r="G187" s="178" t="s">
        <v>852</v>
      </c>
    </row>
    <row r="188" spans="1:7" x14ac:dyDescent="0.8">
      <c r="A188" s="190">
        <v>179</v>
      </c>
      <c r="B188" s="180" t="s">
        <v>1028</v>
      </c>
      <c r="C188" s="181"/>
      <c r="D188" s="192" t="s">
        <v>4</v>
      </c>
      <c r="E188" s="183" t="s">
        <v>748</v>
      </c>
      <c r="F188" s="183" t="s">
        <v>176</v>
      </c>
      <c r="G188" s="178" t="s">
        <v>1029</v>
      </c>
    </row>
    <row r="189" spans="1:7" x14ac:dyDescent="0.8">
      <c r="A189" s="190">
        <v>180</v>
      </c>
      <c r="B189" s="180" t="s">
        <v>1030</v>
      </c>
      <c r="C189" s="181"/>
      <c r="D189" s="211" t="s">
        <v>202</v>
      </c>
      <c r="E189" s="183" t="s">
        <v>780</v>
      </c>
      <c r="F189" s="183" t="s">
        <v>203</v>
      </c>
      <c r="G189" s="178" t="s">
        <v>1031</v>
      </c>
    </row>
    <row r="190" spans="1:7" x14ac:dyDescent="0.8">
      <c r="A190" s="190">
        <v>181</v>
      </c>
      <c r="B190" s="180" t="s">
        <v>1032</v>
      </c>
      <c r="C190" s="181"/>
      <c r="D190" s="211" t="s">
        <v>202</v>
      </c>
      <c r="E190" s="183" t="s">
        <v>780</v>
      </c>
      <c r="F190" s="183" t="s">
        <v>203</v>
      </c>
      <c r="G190" s="178" t="s">
        <v>1033</v>
      </c>
    </row>
    <row r="191" spans="1:7" x14ac:dyDescent="0.8">
      <c r="A191" s="190">
        <v>182</v>
      </c>
      <c r="B191" s="180" t="s">
        <v>1034</v>
      </c>
      <c r="C191" s="181"/>
      <c r="D191" s="211" t="s">
        <v>202</v>
      </c>
      <c r="E191" s="183" t="s">
        <v>780</v>
      </c>
      <c r="F191" s="183" t="s">
        <v>203</v>
      </c>
      <c r="G191" s="178" t="s">
        <v>1033</v>
      </c>
    </row>
    <row r="192" spans="1:7" x14ac:dyDescent="0.8">
      <c r="A192" s="190">
        <v>183</v>
      </c>
      <c r="B192" s="180" t="s">
        <v>1035</v>
      </c>
      <c r="C192" s="181"/>
      <c r="D192" s="192" t="s">
        <v>4</v>
      </c>
      <c r="E192" s="183" t="s">
        <v>780</v>
      </c>
      <c r="F192" s="183" t="s">
        <v>81</v>
      </c>
      <c r="G192" s="178" t="s">
        <v>1036</v>
      </c>
    </row>
    <row r="193" spans="1:7" x14ac:dyDescent="0.8">
      <c r="A193" s="190">
        <v>184</v>
      </c>
      <c r="B193" s="180" t="s">
        <v>1037</v>
      </c>
      <c r="C193" s="181"/>
      <c r="D193" s="212" t="s">
        <v>202</v>
      </c>
      <c r="E193" s="183" t="s">
        <v>784</v>
      </c>
      <c r="F193" s="183" t="s">
        <v>203</v>
      </c>
      <c r="G193" s="178" t="s">
        <v>1038</v>
      </c>
    </row>
    <row r="194" spans="1:7" x14ac:dyDescent="0.8">
      <c r="A194" s="190">
        <v>185</v>
      </c>
      <c r="B194" s="180" t="s">
        <v>1039</v>
      </c>
      <c r="C194" s="181"/>
      <c r="D194" s="179" t="s">
        <v>4</v>
      </c>
      <c r="E194" s="183" t="s">
        <v>784</v>
      </c>
      <c r="F194" s="183" t="s">
        <v>81</v>
      </c>
      <c r="G194" s="178" t="s">
        <v>1040</v>
      </c>
    </row>
    <row r="195" spans="1:7" x14ac:dyDescent="0.8">
      <c r="A195" s="190">
        <v>186</v>
      </c>
      <c r="B195" s="180" t="s">
        <v>1041</v>
      </c>
      <c r="C195" s="181"/>
      <c r="D195" s="179" t="s">
        <v>4</v>
      </c>
      <c r="E195" s="183" t="s">
        <v>784</v>
      </c>
      <c r="F195" s="183" t="s">
        <v>81</v>
      </c>
      <c r="G195" s="178" t="s">
        <v>1040</v>
      </c>
    </row>
    <row r="196" spans="1:7" x14ac:dyDescent="0.8">
      <c r="A196" s="190">
        <v>187</v>
      </c>
      <c r="B196" s="180" t="s">
        <v>1042</v>
      </c>
      <c r="C196" s="181"/>
      <c r="D196" s="184" t="s">
        <v>133</v>
      </c>
      <c r="E196" s="183" t="s">
        <v>876</v>
      </c>
      <c r="F196" s="183" t="s">
        <v>134</v>
      </c>
      <c r="G196" s="178" t="s">
        <v>1043</v>
      </c>
    </row>
    <row r="197" spans="1:7" x14ac:dyDescent="0.8">
      <c r="A197" s="190">
        <v>188</v>
      </c>
      <c r="B197" s="180" t="s">
        <v>1044</v>
      </c>
      <c r="C197" s="181"/>
      <c r="D197" s="184" t="s">
        <v>133</v>
      </c>
      <c r="E197" s="183" t="s">
        <v>876</v>
      </c>
      <c r="F197" s="183" t="s">
        <v>134</v>
      </c>
      <c r="G197" s="178" t="s">
        <v>1043</v>
      </c>
    </row>
    <row r="198" spans="1:7" x14ac:dyDescent="0.8">
      <c r="A198" s="190">
        <v>189</v>
      </c>
      <c r="B198" s="180" t="s">
        <v>1045</v>
      </c>
      <c r="C198" s="181"/>
      <c r="D198" s="184" t="s">
        <v>133</v>
      </c>
      <c r="E198" s="183" t="s">
        <v>876</v>
      </c>
      <c r="F198" s="183" t="s">
        <v>134</v>
      </c>
      <c r="G198" s="178" t="s">
        <v>878</v>
      </c>
    </row>
    <row r="199" spans="1:7" x14ac:dyDescent="0.8">
      <c r="A199" s="190">
        <v>190</v>
      </c>
      <c r="B199" s="180" t="s">
        <v>1046</v>
      </c>
      <c r="C199" s="181"/>
      <c r="D199" s="184" t="s">
        <v>133</v>
      </c>
      <c r="E199" s="183" t="s">
        <v>876</v>
      </c>
      <c r="F199" s="183" t="s">
        <v>134</v>
      </c>
      <c r="G199" s="178" t="s">
        <v>828</v>
      </c>
    </row>
    <row r="200" spans="1:7" x14ac:dyDescent="0.8">
      <c r="A200" s="190">
        <v>191</v>
      </c>
      <c r="B200" s="180" t="s">
        <v>1047</v>
      </c>
      <c r="C200" s="181"/>
      <c r="D200" s="184" t="s">
        <v>133</v>
      </c>
      <c r="E200" s="183" t="s">
        <v>876</v>
      </c>
      <c r="F200" s="183" t="s">
        <v>134</v>
      </c>
      <c r="G200" s="178" t="s">
        <v>828</v>
      </c>
    </row>
    <row r="201" spans="1:7" x14ac:dyDescent="0.8">
      <c r="A201" s="190">
        <v>192</v>
      </c>
      <c r="B201" s="180" t="s">
        <v>1048</v>
      </c>
      <c r="C201" s="181"/>
      <c r="D201" s="184" t="s">
        <v>133</v>
      </c>
      <c r="E201" s="183" t="s">
        <v>876</v>
      </c>
      <c r="F201" s="183" t="s">
        <v>134</v>
      </c>
      <c r="G201" s="178" t="s">
        <v>758</v>
      </c>
    </row>
    <row r="202" spans="1:7" x14ac:dyDescent="0.8">
      <c r="A202" s="190">
        <v>193</v>
      </c>
      <c r="B202" s="180" t="s">
        <v>1049</v>
      </c>
      <c r="C202" s="181"/>
      <c r="D202" s="182" t="s">
        <v>133</v>
      </c>
      <c r="E202" s="183" t="s">
        <v>822</v>
      </c>
      <c r="F202" s="183" t="s">
        <v>138</v>
      </c>
      <c r="G202" s="178" t="s">
        <v>914</v>
      </c>
    </row>
    <row r="203" spans="1:7" x14ac:dyDescent="0.8">
      <c r="A203" s="195"/>
      <c r="B203" s="156"/>
      <c r="C203" s="156"/>
      <c r="E203" s="156"/>
      <c r="F203" s="156"/>
      <c r="G203" s="198"/>
    </row>
    <row r="204" spans="1:7" x14ac:dyDescent="0.8">
      <c r="A204" s="195"/>
      <c r="B204" s="156"/>
      <c r="C204" s="156"/>
      <c r="E204" s="156"/>
      <c r="F204" s="156"/>
      <c r="G204" s="198"/>
    </row>
    <row r="205" spans="1:7" x14ac:dyDescent="0.8">
      <c r="A205" s="195"/>
      <c r="B205" s="156"/>
      <c r="C205" s="156"/>
      <c r="E205" s="156"/>
      <c r="F205" s="156"/>
      <c r="G205" s="198"/>
    </row>
    <row r="206" spans="1:7" x14ac:dyDescent="0.8">
      <c r="A206" s="195"/>
      <c r="B206" s="156"/>
      <c r="C206" s="156"/>
      <c r="E206" s="156"/>
      <c r="F206" s="156"/>
      <c r="G206" s="198"/>
    </row>
    <row r="207" spans="1:7" x14ac:dyDescent="0.8">
      <c r="A207" s="195"/>
      <c r="B207" s="156"/>
      <c r="C207" s="156"/>
      <c r="E207" s="156"/>
      <c r="F207" s="156"/>
      <c r="G207" s="198"/>
    </row>
    <row r="208" spans="1:7" x14ac:dyDescent="0.8">
      <c r="A208" s="195"/>
      <c r="B208" s="156"/>
      <c r="C208" s="156"/>
      <c r="E208" s="156"/>
      <c r="F208" s="156"/>
      <c r="G208" s="198"/>
    </row>
    <row r="209" spans="1:7" x14ac:dyDescent="0.8">
      <c r="A209" s="195"/>
      <c r="B209" s="156"/>
      <c r="C209" s="156"/>
      <c r="E209" s="156"/>
      <c r="F209" s="156"/>
      <c r="G209" s="198"/>
    </row>
    <row r="210" spans="1:7" x14ac:dyDescent="0.8">
      <c r="A210" s="195"/>
      <c r="B210" s="156"/>
      <c r="C210" s="156"/>
      <c r="E210" s="156"/>
      <c r="F210" s="156"/>
      <c r="G210" s="198"/>
    </row>
    <row r="211" spans="1:7" x14ac:dyDescent="0.8">
      <c r="A211" s="195"/>
      <c r="B211" s="156"/>
      <c r="C211" s="156"/>
      <c r="E211" s="156"/>
      <c r="F211" s="156"/>
      <c r="G211" s="198"/>
    </row>
    <row r="212" spans="1:7" x14ac:dyDescent="0.8">
      <c r="A212" s="195"/>
      <c r="B212" s="156"/>
      <c r="C212" s="156"/>
      <c r="E212" s="156"/>
      <c r="F212" s="156"/>
      <c r="G212" s="198"/>
    </row>
    <row r="213" spans="1:7" x14ac:dyDescent="0.8">
      <c r="A213" s="195"/>
      <c r="B213" s="156"/>
      <c r="C213" s="156"/>
      <c r="E213" s="156"/>
      <c r="F213" s="156"/>
      <c r="G213" s="198"/>
    </row>
    <row r="214" spans="1:7" x14ac:dyDescent="0.8">
      <c r="A214" s="195"/>
      <c r="B214" s="156"/>
      <c r="C214" s="156"/>
      <c r="E214" s="156"/>
      <c r="F214" s="156"/>
      <c r="G214" s="198"/>
    </row>
    <row r="215" spans="1:7" x14ac:dyDescent="0.8">
      <c r="A215" s="195"/>
      <c r="B215" s="156"/>
      <c r="C215" s="156"/>
      <c r="E215" s="156"/>
      <c r="F215" s="156"/>
      <c r="G215" s="198"/>
    </row>
    <row r="216" spans="1:7" x14ac:dyDescent="0.8">
      <c r="A216" s="195"/>
      <c r="B216" s="156"/>
      <c r="C216" s="156"/>
      <c r="E216" s="156"/>
      <c r="F216" s="156"/>
      <c r="G216" s="198"/>
    </row>
    <row r="217" spans="1:7" x14ac:dyDescent="0.8">
      <c r="A217" s="195"/>
      <c r="B217" s="156"/>
      <c r="C217" s="156"/>
      <c r="E217" s="156"/>
      <c r="F217" s="156"/>
      <c r="G217" s="198"/>
    </row>
    <row r="218" spans="1:7" x14ac:dyDescent="0.8">
      <c r="A218" s="195"/>
      <c r="B218" s="156"/>
      <c r="C218" s="156"/>
      <c r="E218" s="156"/>
      <c r="F218" s="156"/>
      <c r="G218" s="198"/>
    </row>
    <row r="219" spans="1:7" x14ac:dyDescent="0.8">
      <c r="A219" s="195"/>
      <c r="B219" s="156"/>
      <c r="C219" s="156"/>
      <c r="E219" s="156"/>
      <c r="F219" s="156"/>
      <c r="G219" s="198"/>
    </row>
    <row r="220" spans="1:7" x14ac:dyDescent="0.8">
      <c r="A220" s="195"/>
      <c r="B220" s="156"/>
      <c r="C220" s="156"/>
      <c r="E220" s="156"/>
      <c r="F220" s="156"/>
      <c r="G220" s="198"/>
    </row>
    <row r="221" spans="1:7" x14ac:dyDescent="0.8">
      <c r="A221" s="195"/>
      <c r="B221" s="156"/>
      <c r="C221" s="156"/>
      <c r="E221" s="156"/>
      <c r="F221" s="156"/>
      <c r="G221" s="198"/>
    </row>
    <row r="222" spans="1:7" x14ac:dyDescent="0.8">
      <c r="A222" s="195"/>
      <c r="B222" s="156"/>
      <c r="C222" s="156"/>
      <c r="E222" s="156"/>
      <c r="F222" s="156"/>
      <c r="G222" s="198"/>
    </row>
    <row r="223" spans="1:7" x14ac:dyDescent="0.8">
      <c r="A223" s="195"/>
      <c r="B223" s="156"/>
      <c r="C223" s="156"/>
      <c r="E223" s="156"/>
      <c r="F223" s="156"/>
      <c r="G223" s="198"/>
    </row>
    <row r="224" spans="1:7" x14ac:dyDescent="0.8">
      <c r="A224" s="195"/>
      <c r="B224" s="156"/>
      <c r="C224" s="156"/>
      <c r="E224" s="156"/>
      <c r="F224" s="156"/>
      <c r="G224" s="198"/>
    </row>
    <row r="225" spans="1:7" x14ac:dyDescent="0.8">
      <c r="A225" s="195"/>
      <c r="B225" s="156"/>
      <c r="C225" s="156"/>
      <c r="E225" s="156"/>
      <c r="F225" s="156"/>
      <c r="G225" s="198"/>
    </row>
    <row r="226" spans="1:7" x14ac:dyDescent="0.8">
      <c r="A226" s="195"/>
      <c r="B226" s="156"/>
      <c r="C226" s="156"/>
      <c r="E226" s="156"/>
      <c r="F226" s="156"/>
      <c r="G226" s="198"/>
    </row>
    <row r="227" spans="1:7" x14ac:dyDescent="0.8">
      <c r="A227" s="195"/>
      <c r="B227" s="156"/>
      <c r="C227" s="156"/>
      <c r="E227" s="156"/>
      <c r="F227" s="156"/>
      <c r="G227" s="198"/>
    </row>
    <row r="228" spans="1:7" x14ac:dyDescent="0.8">
      <c r="A228" s="195"/>
      <c r="B228" s="156"/>
      <c r="C228" s="156"/>
      <c r="E228" s="156"/>
      <c r="F228" s="156"/>
      <c r="G228" s="198"/>
    </row>
    <row r="229" spans="1:7" x14ac:dyDescent="0.8">
      <c r="A229" s="195"/>
      <c r="B229" s="156"/>
      <c r="C229" s="156"/>
      <c r="E229" s="156"/>
      <c r="F229" s="156"/>
      <c r="G229" s="198"/>
    </row>
    <row r="230" spans="1:7" x14ac:dyDescent="0.8">
      <c r="A230" s="195"/>
      <c r="B230" s="156"/>
      <c r="C230" s="156"/>
      <c r="E230" s="156"/>
      <c r="F230" s="156"/>
      <c r="G230" s="198"/>
    </row>
    <row r="231" spans="1:7" x14ac:dyDescent="0.8">
      <c r="A231" s="195"/>
      <c r="B231" s="156"/>
      <c r="C231" s="156"/>
      <c r="E231" s="156"/>
      <c r="F231" s="156"/>
      <c r="G231" s="198"/>
    </row>
    <row r="232" spans="1:7" x14ac:dyDescent="0.8">
      <c r="A232" s="195"/>
      <c r="B232" s="156"/>
      <c r="C232" s="156"/>
      <c r="E232" s="156"/>
      <c r="F232" s="156"/>
      <c r="G232" s="198"/>
    </row>
    <row r="233" spans="1:7" x14ac:dyDescent="0.8">
      <c r="A233" s="195"/>
      <c r="B233" s="156"/>
      <c r="C233" s="156"/>
      <c r="E233" s="156"/>
      <c r="F233" s="156"/>
      <c r="G233" s="198"/>
    </row>
    <row r="234" spans="1:7" x14ac:dyDescent="0.8">
      <c r="A234" s="195"/>
      <c r="B234" s="156"/>
      <c r="C234" s="156"/>
      <c r="E234" s="156"/>
      <c r="F234" s="156"/>
      <c r="G234" s="198"/>
    </row>
    <row r="235" spans="1:7" x14ac:dyDescent="0.8">
      <c r="A235" s="195"/>
      <c r="B235" s="156"/>
      <c r="C235" s="156"/>
      <c r="E235" s="156"/>
      <c r="F235" s="156"/>
      <c r="G235" s="198"/>
    </row>
    <row r="236" spans="1:7" x14ac:dyDescent="0.8">
      <c r="A236" s="195"/>
      <c r="B236" s="156"/>
      <c r="C236" s="156"/>
      <c r="E236" s="156"/>
      <c r="F236" s="156"/>
      <c r="G236" s="198"/>
    </row>
    <row r="237" spans="1:7" x14ac:dyDescent="0.8">
      <c r="A237" s="195"/>
      <c r="B237" s="156"/>
      <c r="C237" s="156"/>
      <c r="E237" s="156"/>
      <c r="F237" s="156"/>
      <c r="G237" s="198"/>
    </row>
    <row r="238" spans="1:7" x14ac:dyDescent="0.8">
      <c r="A238" s="195"/>
      <c r="B238" s="156"/>
      <c r="C238" s="156"/>
      <c r="E238" s="156"/>
      <c r="F238" s="156"/>
      <c r="G238" s="198"/>
    </row>
    <row r="239" spans="1:7" x14ac:dyDescent="0.8">
      <c r="A239" s="195"/>
      <c r="B239" s="156"/>
      <c r="C239" s="156"/>
      <c r="E239" s="156"/>
      <c r="F239" s="156"/>
      <c r="G239" s="198"/>
    </row>
    <row r="240" spans="1:7" x14ac:dyDescent="0.8">
      <c r="A240" s="195"/>
      <c r="B240" s="156"/>
      <c r="C240" s="156"/>
      <c r="E240" s="156"/>
      <c r="F240" s="156"/>
      <c r="G240" s="198"/>
    </row>
    <row r="241" spans="1:7" x14ac:dyDescent="0.8">
      <c r="A241" s="195"/>
      <c r="B241" s="156"/>
      <c r="C241" s="156"/>
      <c r="E241" s="156"/>
      <c r="F241" s="156"/>
      <c r="G241" s="198"/>
    </row>
    <row r="242" spans="1:7" x14ac:dyDescent="0.8">
      <c r="A242" s="195"/>
      <c r="B242" s="156"/>
      <c r="C242" s="156"/>
      <c r="E242" s="156"/>
      <c r="F242" s="156"/>
      <c r="G242" s="198"/>
    </row>
    <row r="243" spans="1:7" x14ac:dyDescent="0.8">
      <c r="A243" s="195"/>
      <c r="B243" s="156"/>
      <c r="C243" s="156"/>
      <c r="E243" s="156"/>
      <c r="F243" s="156"/>
      <c r="G243" s="198"/>
    </row>
    <row r="244" spans="1:7" x14ac:dyDescent="0.8">
      <c r="A244" s="195"/>
      <c r="B244" s="156"/>
      <c r="C244" s="156"/>
      <c r="E244" s="156"/>
      <c r="F244" s="156"/>
      <c r="G244" s="198"/>
    </row>
    <row r="245" spans="1:7" x14ac:dyDescent="0.8">
      <c r="A245" s="195"/>
      <c r="B245" s="156"/>
      <c r="C245" s="156"/>
      <c r="E245" s="156"/>
      <c r="F245" s="156"/>
      <c r="G245" s="198"/>
    </row>
    <row r="246" spans="1:7" x14ac:dyDescent="0.8">
      <c r="A246" s="195"/>
      <c r="B246" s="156"/>
      <c r="C246" s="156"/>
      <c r="E246" s="156"/>
      <c r="F246" s="156"/>
      <c r="G246" s="198"/>
    </row>
    <row r="247" spans="1:7" x14ac:dyDescent="0.8">
      <c r="A247" s="195"/>
      <c r="B247" s="156"/>
      <c r="C247" s="156"/>
      <c r="E247" s="156"/>
      <c r="F247" s="156"/>
      <c r="G247" s="198"/>
    </row>
    <row r="248" spans="1:7" x14ac:dyDescent="0.8">
      <c r="A248" s="195"/>
      <c r="B248" s="156"/>
      <c r="C248" s="156"/>
      <c r="E248" s="156"/>
      <c r="F248" s="156"/>
      <c r="G248" s="198"/>
    </row>
    <row r="249" spans="1:7" x14ac:dyDescent="0.8">
      <c r="A249" s="195"/>
      <c r="B249" s="156"/>
      <c r="C249" s="156"/>
      <c r="E249" s="156"/>
      <c r="F249" s="156"/>
      <c r="G249" s="198"/>
    </row>
    <row r="250" spans="1:7" x14ac:dyDescent="0.8">
      <c r="A250" s="195"/>
      <c r="B250" s="156"/>
      <c r="C250" s="156"/>
      <c r="E250" s="156"/>
      <c r="F250" s="156"/>
      <c r="G250" s="198"/>
    </row>
    <row r="251" spans="1:7" x14ac:dyDescent="0.8">
      <c r="A251" s="195"/>
      <c r="B251" s="156"/>
      <c r="C251" s="156"/>
      <c r="E251" s="156"/>
      <c r="F251" s="156"/>
      <c r="G251" s="198"/>
    </row>
    <row r="252" spans="1:7" x14ac:dyDescent="0.8">
      <c r="A252" s="195"/>
      <c r="B252" s="156"/>
      <c r="C252" s="156"/>
      <c r="E252" s="156"/>
      <c r="F252" s="156"/>
      <c r="G252" s="198"/>
    </row>
    <row r="253" spans="1:7" x14ac:dyDescent="0.8">
      <c r="A253" s="195"/>
      <c r="B253" s="156"/>
      <c r="C253" s="156"/>
      <c r="E253" s="156"/>
      <c r="F253" s="156"/>
      <c r="G253" s="198"/>
    </row>
    <row r="254" spans="1:7" x14ac:dyDescent="0.8">
      <c r="A254" s="195"/>
      <c r="B254" s="156"/>
      <c r="C254" s="156"/>
      <c r="E254" s="156"/>
      <c r="F254" s="156"/>
      <c r="G254" s="198"/>
    </row>
    <row r="255" spans="1:7" x14ac:dyDescent="0.8">
      <c r="A255" s="195"/>
      <c r="B255" s="156"/>
      <c r="C255" s="156"/>
      <c r="E255" s="156"/>
      <c r="F255" s="156"/>
      <c r="G255" s="198"/>
    </row>
    <row r="256" spans="1:7" x14ac:dyDescent="0.8">
      <c r="A256" s="195"/>
      <c r="B256" s="156"/>
      <c r="C256" s="156"/>
      <c r="E256" s="156"/>
      <c r="F256" s="156"/>
      <c r="G256" s="198"/>
    </row>
    <row r="257" spans="1:7" x14ac:dyDescent="0.8">
      <c r="A257" s="195"/>
      <c r="B257" s="156"/>
      <c r="C257" s="156"/>
      <c r="E257" s="156"/>
      <c r="F257" s="156"/>
      <c r="G257" s="198"/>
    </row>
    <row r="258" spans="1:7" x14ac:dyDescent="0.8">
      <c r="A258" s="195"/>
      <c r="B258" s="156"/>
      <c r="C258" s="156"/>
      <c r="E258" s="156"/>
      <c r="F258" s="156"/>
      <c r="G258" s="198"/>
    </row>
    <row r="259" spans="1:7" x14ac:dyDescent="0.8">
      <c r="A259" s="195"/>
      <c r="B259" s="156"/>
      <c r="C259" s="156"/>
      <c r="E259" s="156"/>
      <c r="F259" s="156"/>
      <c r="G259" s="198"/>
    </row>
    <row r="260" spans="1:7" x14ac:dyDescent="0.8">
      <c r="A260" s="195"/>
      <c r="B260" s="156"/>
      <c r="C260" s="156"/>
      <c r="E260" s="156"/>
      <c r="F260" s="156"/>
      <c r="G260" s="198"/>
    </row>
    <row r="261" spans="1:7" x14ac:dyDescent="0.8">
      <c r="A261" s="195"/>
      <c r="B261" s="156"/>
      <c r="C261" s="156"/>
      <c r="E261" s="156"/>
      <c r="F261" s="156"/>
      <c r="G261" s="198"/>
    </row>
    <row r="262" spans="1:7" x14ac:dyDescent="0.8">
      <c r="A262" s="195"/>
      <c r="B262" s="156"/>
      <c r="C262" s="156"/>
      <c r="E262" s="156"/>
      <c r="F262" s="156"/>
      <c r="G262" s="198"/>
    </row>
    <row r="263" spans="1:7" x14ac:dyDescent="0.8">
      <c r="A263" s="195"/>
      <c r="B263" s="156"/>
      <c r="C263" s="156"/>
      <c r="E263" s="156"/>
      <c r="F263" s="156"/>
      <c r="G263" s="198"/>
    </row>
    <row r="264" spans="1:7" x14ac:dyDescent="0.8">
      <c r="A264" s="195"/>
      <c r="B264" s="156"/>
      <c r="C264" s="156"/>
      <c r="E264" s="156"/>
      <c r="F264" s="156"/>
      <c r="G264" s="198"/>
    </row>
    <row r="265" spans="1:7" x14ac:dyDescent="0.8">
      <c r="A265" s="195"/>
      <c r="B265" s="156"/>
      <c r="C265" s="156"/>
      <c r="E265" s="156"/>
      <c r="F265" s="156"/>
      <c r="G265" s="198"/>
    </row>
    <row r="266" spans="1:7" x14ac:dyDescent="0.8">
      <c r="A266" s="195"/>
      <c r="B266" s="156"/>
      <c r="C266" s="156"/>
      <c r="E266" s="156"/>
      <c r="F266" s="156"/>
      <c r="G266" s="198"/>
    </row>
    <row r="267" spans="1:7" x14ac:dyDescent="0.8">
      <c r="A267" s="195"/>
      <c r="B267" s="156"/>
      <c r="C267" s="156"/>
      <c r="E267" s="156"/>
      <c r="F267" s="156"/>
      <c r="G267" s="198"/>
    </row>
    <row r="268" spans="1:7" x14ac:dyDescent="0.8">
      <c r="A268" s="195"/>
      <c r="B268" s="156"/>
      <c r="C268" s="156"/>
      <c r="E268" s="156"/>
      <c r="F268" s="156"/>
      <c r="G268" s="198"/>
    </row>
    <row r="269" spans="1:7" x14ac:dyDescent="0.8">
      <c r="A269" s="195"/>
      <c r="B269" s="156"/>
      <c r="C269" s="156"/>
      <c r="E269" s="156"/>
      <c r="F269" s="156"/>
      <c r="G269" s="198"/>
    </row>
    <row r="270" spans="1:7" x14ac:dyDescent="0.8">
      <c r="A270" s="195"/>
      <c r="B270" s="156"/>
      <c r="C270" s="156"/>
      <c r="E270" s="156"/>
      <c r="F270" s="156"/>
      <c r="G270" s="198"/>
    </row>
    <row r="271" spans="1:7" x14ac:dyDescent="0.8">
      <c r="A271" s="195"/>
      <c r="B271" s="156"/>
      <c r="C271" s="156"/>
      <c r="E271" s="156"/>
      <c r="F271" s="156"/>
      <c r="G271" s="198"/>
    </row>
    <row r="272" spans="1:7" x14ac:dyDescent="0.8">
      <c r="A272" s="195"/>
      <c r="B272" s="156"/>
      <c r="C272" s="156"/>
      <c r="E272" s="156"/>
      <c r="F272" s="156"/>
      <c r="G272" s="198"/>
    </row>
    <row r="273" spans="1:7" x14ac:dyDescent="0.8">
      <c r="A273" s="195"/>
      <c r="B273" s="156"/>
      <c r="C273" s="156"/>
      <c r="E273" s="156"/>
      <c r="F273" s="156"/>
      <c r="G273" s="198"/>
    </row>
    <row r="274" spans="1:7" x14ac:dyDescent="0.8">
      <c r="A274" s="195"/>
      <c r="B274" s="156"/>
      <c r="C274" s="156"/>
      <c r="E274" s="156"/>
      <c r="F274" s="156"/>
      <c r="G274" s="198"/>
    </row>
    <row r="275" spans="1:7" x14ac:dyDescent="0.8">
      <c r="A275" s="195"/>
      <c r="B275" s="156"/>
      <c r="C275" s="156"/>
      <c r="E275" s="156"/>
      <c r="F275" s="156"/>
      <c r="G275" s="198"/>
    </row>
    <row r="276" spans="1:7" x14ac:dyDescent="0.8">
      <c r="A276" s="195"/>
      <c r="B276" s="156"/>
      <c r="C276" s="156"/>
      <c r="E276" s="156"/>
      <c r="F276" s="156"/>
      <c r="G276" s="198"/>
    </row>
    <row r="277" spans="1:7" x14ac:dyDescent="0.8">
      <c r="A277" s="195"/>
      <c r="B277" s="156"/>
      <c r="C277" s="156"/>
      <c r="E277" s="156"/>
      <c r="F277" s="156"/>
      <c r="G277" s="198"/>
    </row>
    <row r="278" spans="1:7" x14ac:dyDescent="0.8">
      <c r="A278" s="195"/>
      <c r="B278" s="156"/>
      <c r="C278" s="156"/>
      <c r="E278" s="156"/>
      <c r="F278" s="156"/>
      <c r="G278" s="198"/>
    </row>
    <row r="279" spans="1:7" x14ac:dyDescent="0.8">
      <c r="A279" s="195"/>
      <c r="B279" s="156"/>
      <c r="C279" s="156"/>
      <c r="E279" s="156"/>
      <c r="F279" s="156"/>
      <c r="G279" s="198"/>
    </row>
    <row r="280" spans="1:7" x14ac:dyDescent="0.8">
      <c r="A280" s="195"/>
      <c r="B280" s="156"/>
      <c r="C280" s="156"/>
      <c r="E280" s="156"/>
      <c r="F280" s="156"/>
      <c r="G280" s="198"/>
    </row>
    <row r="281" spans="1:7" x14ac:dyDescent="0.8">
      <c r="A281" s="195"/>
      <c r="B281" s="156"/>
      <c r="C281" s="156"/>
      <c r="E281" s="156"/>
      <c r="F281" s="156"/>
      <c r="G281" s="198"/>
    </row>
    <row r="282" spans="1:7" x14ac:dyDescent="0.8">
      <c r="A282" s="195"/>
      <c r="B282" s="156"/>
      <c r="C282" s="156"/>
      <c r="E282" s="156"/>
      <c r="F282" s="156"/>
      <c r="G282" s="198"/>
    </row>
  </sheetData>
  <mergeCells count="199">
    <mergeCell ref="B202:C202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7:C177"/>
    <mergeCell ref="B178:C178"/>
    <mergeCell ref="B179:C179"/>
    <mergeCell ref="B180:C180"/>
    <mergeCell ref="B181:C181"/>
    <mergeCell ref="B183:C183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39:C139"/>
    <mergeCell ref="B141:C141"/>
    <mergeCell ref="B143:C143"/>
    <mergeCell ref="B144:C144"/>
    <mergeCell ref="B145:C145"/>
    <mergeCell ref="B146:C146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A56:G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G1"/>
    <mergeCell ref="A2:G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2.1.3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2022-03-24T03:18:15Z</dcterms:created>
  <dcterms:modified xsi:type="dcterms:W3CDTF">2022-03-24T03:18:23Z</dcterms:modified>
</cp:coreProperties>
</file>